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firstSheet="1" activeTab="4"/>
  </bookViews>
  <sheets>
    <sheet name="DU calculations" sheetId="1" r:id="rId1"/>
    <sheet name="Field Dimensions and system " sheetId="2" r:id="rId2"/>
    <sheet name="Flow meter" sheetId="3" r:id="rId3"/>
    <sheet name="System audit" sheetId="4" r:id="rId4"/>
    <sheet name="nozzle flow rate" sheetId="5" r:id="rId5"/>
  </sheets>
  <definedNames/>
  <calcPr fullCalcOnLoad="1"/>
</workbook>
</file>

<file path=xl/sharedStrings.xml><?xml version="1.0" encoding="utf-8"?>
<sst xmlns="http://schemas.openxmlformats.org/spreadsheetml/2006/main" count="310" uniqueCount="269">
  <si>
    <t>Grower</t>
  </si>
  <si>
    <t>Date</t>
  </si>
  <si>
    <t xml:space="preserve">Ranch </t>
  </si>
  <si>
    <t xml:space="preserve">Block </t>
  </si>
  <si>
    <t>crop and field dimensions</t>
  </si>
  <si>
    <t>between row spacing (feet)</t>
  </si>
  <si>
    <t>field width (feet)</t>
  </si>
  <si>
    <t>field area (acres)</t>
  </si>
  <si>
    <t>slope of field (%)</t>
  </si>
  <si>
    <t>Area A</t>
  </si>
  <si>
    <t>Area B</t>
  </si>
  <si>
    <t>Area C</t>
  </si>
  <si>
    <t>Area D</t>
  </si>
  <si>
    <t>Area E</t>
  </si>
  <si>
    <t>Area F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</si>
  <si>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</si>
  <si>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</si>
  <si>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</si>
  <si>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</si>
  <si>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</si>
  <si>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</si>
  <si>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</si>
  <si>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</si>
  <si>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</si>
  <si>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</si>
  <si>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</si>
  <si>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</si>
  <si>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</si>
  <si>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</si>
  <si>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</si>
  <si>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</si>
  <si>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</si>
  <si>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</si>
  <si>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</si>
  <si>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</si>
  <si>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Area</t>
  </si>
  <si>
    <t>Area G</t>
  </si>
  <si>
    <t>Area H</t>
  </si>
  <si>
    <t>Average</t>
  </si>
  <si>
    <t>LQavg</t>
  </si>
  <si>
    <t>Overall</t>
  </si>
  <si>
    <t>inches/hour</t>
  </si>
  <si>
    <t>Avg Pressure</t>
  </si>
  <si>
    <t>psi</t>
  </si>
  <si>
    <t>CU</t>
  </si>
  <si>
    <t>%</t>
  </si>
  <si>
    <t>ml</t>
  </si>
  <si>
    <t>DUlq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</si>
  <si>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</si>
  <si>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</si>
  <si>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</si>
  <si>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</si>
  <si>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</si>
  <si>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</si>
  <si>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</si>
  <si>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</si>
  <si>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</si>
  <si>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</si>
  <si>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gpm/acre</t>
  </si>
  <si>
    <t>In row plant spacing (feet)</t>
  </si>
  <si>
    <t>crop</t>
  </si>
  <si>
    <t xml:space="preserve">plant rows per bed </t>
  </si>
  <si>
    <t>bed width or spacing  (feet)</t>
  </si>
  <si>
    <t>shortest bed length (feet)</t>
  </si>
  <si>
    <t>longest bed length (feet)</t>
  </si>
  <si>
    <t>flowmeter 1</t>
  </si>
  <si>
    <t>flowmeter 2</t>
  </si>
  <si>
    <t>initial flow meter reading (gallons)</t>
  </si>
  <si>
    <t>start time</t>
  </si>
  <si>
    <t>end flow meter reading (gallons)</t>
  </si>
  <si>
    <t>end time</t>
  </si>
  <si>
    <t>System flow rate</t>
  </si>
  <si>
    <t>Field application rate</t>
  </si>
  <si>
    <r>
      <t>DU</t>
    </r>
    <r>
      <rPr>
        <b/>
        <vertAlign val="subscript"/>
        <sz val="11"/>
        <color indexed="8"/>
        <rFont val="Calibri"/>
        <family val="2"/>
      </rPr>
      <t>10%</t>
    </r>
  </si>
  <si>
    <r>
      <t>SC</t>
    </r>
    <r>
      <rPr>
        <b/>
        <vertAlign val="subscript"/>
        <sz val="11"/>
        <color indexed="8"/>
        <rFont val="Calibri"/>
        <family val="2"/>
      </rPr>
      <t>10%</t>
    </r>
  </si>
  <si>
    <t>Applied water (gallons)</t>
  </si>
  <si>
    <t>field application rate (inches/hour)</t>
  </si>
  <si>
    <t>system flow rate (gpm/acre)</t>
  </si>
  <si>
    <t>SOP 15  Distribution Uniformity Evaluation for Solid Set Sprinklers</t>
  </si>
  <si>
    <t>Gil</t>
  </si>
  <si>
    <t>number of lateral lines on main line</t>
  </si>
  <si>
    <t>submain length (feet)</t>
  </si>
  <si>
    <t>main diameter (inches)</t>
  </si>
  <si>
    <r>
      <t>sprinkler pattern (eg. 270</t>
    </r>
    <r>
      <rPr>
        <sz val="11"/>
        <color indexed="8"/>
        <rFont val="Symbol"/>
        <family val="1"/>
      </rPr>
      <t>°)</t>
    </r>
  </si>
  <si>
    <t>Backflow prevention (check all that apply)</t>
  </si>
  <si>
    <t>not present</t>
  </si>
  <si>
    <t>x</t>
  </si>
  <si>
    <t>check valve</t>
  </si>
  <si>
    <t>low pressure drain</t>
  </si>
  <si>
    <t>vacuum release</t>
  </si>
  <si>
    <t>Air/Vacuum release</t>
  </si>
  <si>
    <t>number of locations</t>
  </si>
  <si>
    <t>Pressure check (check all that apply)</t>
  </si>
  <si>
    <t>before filter</t>
  </si>
  <si>
    <t>after filter</t>
  </si>
  <si>
    <t>submain</t>
  </si>
  <si>
    <t xml:space="preserve">other </t>
  </si>
  <si>
    <t>pressure regulators at submains (check all that apply)</t>
  </si>
  <si>
    <t>gate valve (not a regulator)</t>
  </si>
  <si>
    <t>not adjustable</t>
  </si>
  <si>
    <t>adjustable</t>
  </si>
  <si>
    <t>Adjustable regulating valve</t>
  </si>
  <si>
    <t>diameter (inches)</t>
  </si>
  <si>
    <t>Filtration (check all that apply)</t>
  </si>
  <si>
    <t>disk</t>
  </si>
  <si>
    <t>sand media</t>
  </si>
  <si>
    <t>screen</t>
  </si>
  <si>
    <t>automatic back flush</t>
  </si>
  <si>
    <t>filtering capacity (manufacturer's specifications)</t>
  </si>
  <si>
    <t>max flow rate (gal per minute)</t>
  </si>
  <si>
    <t>NA</t>
  </si>
  <si>
    <t>filtering mesh</t>
  </si>
  <si>
    <t>Drain down at low end of block (check all that apply)</t>
  </si>
  <si>
    <t>None</t>
  </si>
  <si>
    <t>flush valves</t>
  </si>
  <si>
    <t>soil properties (from NRCS online soil map)</t>
  </si>
  <si>
    <t>Texture</t>
  </si>
  <si>
    <t>% clay</t>
  </si>
  <si>
    <t>% sand</t>
  </si>
  <si>
    <t>% silt</t>
  </si>
  <si>
    <t>soil saturated paste SAR</t>
  </si>
  <si>
    <t>soil saturated paste EC  (dS/m)</t>
  </si>
  <si>
    <t>water properties (from report unless specified differently)</t>
  </si>
  <si>
    <t>field measured pH</t>
  </si>
  <si>
    <t xml:space="preserve"> field measured EC (dS/m)</t>
  </si>
  <si>
    <t xml:space="preserve"> pH</t>
  </si>
  <si>
    <t xml:space="preserve"> EC (dS/m)</t>
  </si>
  <si>
    <t xml:space="preserve"> SAR</t>
  </si>
  <si>
    <t xml:space="preserve"> bicarbonate (meq/L)</t>
  </si>
  <si>
    <t>Iron (ppm)</t>
  </si>
  <si>
    <t>Manganese (ppm)</t>
  </si>
  <si>
    <t>Boron (ppm)</t>
  </si>
  <si>
    <t>Chloride (meq/L)</t>
  </si>
  <si>
    <t>Magnesium (meq/L)</t>
  </si>
  <si>
    <t>Calcium (meq/L)</t>
  </si>
  <si>
    <t>Sodium (meq/L)</t>
  </si>
  <si>
    <t># of leaks along submain 1</t>
  </si>
  <si>
    <t>7 of 27 joints leaked</t>
  </si>
  <si>
    <t># of leaks along submain 2</t>
  </si>
  <si>
    <t>n/a</t>
  </si>
  <si>
    <t># of leaks along submain 3</t>
  </si>
  <si>
    <t># of leaks on lateral line 1</t>
  </si>
  <si>
    <t># of leaks on lateral line 2</t>
  </si>
  <si>
    <t># of leaks on lateral line 3</t>
  </si>
  <si>
    <t># of leaks on lateral line 4</t>
  </si>
  <si>
    <t># of leaks on lateral line 5</t>
  </si>
  <si>
    <t># of leaks on lateral line 6</t>
  </si>
  <si>
    <t># of leaks on lateral line 7</t>
  </si>
  <si>
    <t># of leaks on lateral line 8</t>
  </si>
  <si>
    <t># of leaks on lateral line 9</t>
  </si>
  <si>
    <t>nozzle missing</t>
  </si>
  <si>
    <t># of leaks on lateral line 10</t>
  </si>
  <si>
    <t>Percent of sprinkler pipe junctions with leaks:</t>
  </si>
  <si>
    <t>lateral spacing or hand move spacing (feet)</t>
  </si>
  <si>
    <t>sprinkler spacing along lateral(feet)</t>
  </si>
  <si>
    <t>irrigation system characteristics</t>
  </si>
  <si>
    <t>sprinkler discharge rate (gpm per head)</t>
  </si>
  <si>
    <t>leaks on sprinkler system</t>
  </si>
  <si>
    <t>nozzle diam. (inch/mm)</t>
  </si>
  <si>
    <t>diameter of lateral pipe (inches)</t>
  </si>
  <si>
    <t>total length of lateral pipe lines (feet)</t>
  </si>
  <si>
    <t>submain pipe diameter (inches)</t>
  </si>
  <si>
    <t>sprinkler head model and brand</t>
  </si>
  <si>
    <t>Riser height or head height above ground (feet)</t>
  </si>
  <si>
    <t>Sprinkler head offset (feet)</t>
  </si>
  <si>
    <t>bucket diameter (inches)</t>
  </si>
  <si>
    <t>head spacing on lateral line (feet)</t>
  </si>
  <si>
    <t>lateral line spacing (feet)</t>
  </si>
  <si>
    <t>end tme</t>
  </si>
  <si>
    <t>total time</t>
  </si>
  <si>
    <t>irrigation sets</t>
  </si>
  <si>
    <t>head discharge rate</t>
  </si>
  <si>
    <t>(gpm)</t>
  </si>
  <si>
    <t>obs 31</t>
  </si>
  <si>
    <t>obs 32</t>
  </si>
  <si>
    <t>obs 33</t>
  </si>
  <si>
    <t>obs 34</t>
  </si>
  <si>
    <t>obs 35</t>
  </si>
  <si>
    <t>obs 36</t>
  </si>
  <si>
    <t>obs 37</t>
  </si>
  <si>
    <t>obs 38</t>
  </si>
  <si>
    <t>obs 39</t>
  </si>
  <si>
    <t>obs 40</t>
  </si>
  <si>
    <t>obs 41</t>
  </si>
  <si>
    <t>obs 42</t>
  </si>
  <si>
    <t>obs 43</t>
  </si>
  <si>
    <t>obs 44</t>
  </si>
  <si>
    <t>obs 45</t>
  </si>
  <si>
    <t>obs 46</t>
  </si>
  <si>
    <t>obs 47</t>
  </si>
  <si>
    <t>obs 48</t>
  </si>
  <si>
    <t>obs 49</t>
  </si>
  <si>
    <t>obs 50</t>
  </si>
  <si>
    <t>obs 51</t>
  </si>
  <si>
    <t>obs 52</t>
  </si>
  <si>
    <t>obs 53</t>
  </si>
  <si>
    <t>obs 54</t>
  </si>
  <si>
    <t>obs 55</t>
  </si>
  <si>
    <t>obs 56</t>
  </si>
  <si>
    <t>obs 57</t>
  </si>
  <si>
    <t>obs 58</t>
  </si>
  <si>
    <t>obs 59</t>
  </si>
  <si>
    <t>head 30</t>
  </si>
  <si>
    <t>head 29</t>
  </si>
  <si>
    <t>head 28</t>
  </si>
  <si>
    <t>head 27</t>
  </si>
  <si>
    <t>head 26</t>
  </si>
  <si>
    <t>head 25</t>
  </si>
  <si>
    <t>head 24</t>
  </si>
  <si>
    <t>head 23</t>
  </si>
  <si>
    <t>head 22</t>
  </si>
  <si>
    <t>head 21</t>
  </si>
  <si>
    <t>head 20</t>
  </si>
  <si>
    <t>head 19</t>
  </si>
  <si>
    <t>head 18</t>
  </si>
  <si>
    <t>head 17</t>
  </si>
  <si>
    <t>head 16</t>
  </si>
  <si>
    <t>head 15</t>
  </si>
  <si>
    <t>head 14</t>
  </si>
  <si>
    <t>head 13</t>
  </si>
  <si>
    <t>head 12</t>
  </si>
  <si>
    <t>head 11</t>
  </si>
  <si>
    <t>head 10</t>
  </si>
  <si>
    <t>head 9</t>
  </si>
  <si>
    <t>head 8</t>
  </si>
  <si>
    <t>head 7</t>
  </si>
  <si>
    <t>head 6</t>
  </si>
  <si>
    <t>head 5</t>
  </si>
  <si>
    <t>head 4</t>
  </si>
  <si>
    <t>head 3</t>
  </si>
  <si>
    <t>head 2</t>
  </si>
  <si>
    <t>head 1</t>
  </si>
  <si>
    <t>(psi)</t>
  </si>
  <si>
    <t>(seconds)</t>
  </si>
  <si>
    <t>Nozzle pressure</t>
  </si>
  <si>
    <t>Flow rate</t>
  </si>
  <si>
    <t>Carboy Vol. (gallons)</t>
  </si>
  <si>
    <t>Head discharge rate</t>
  </si>
  <si>
    <t>Avg head discharge rate</t>
  </si>
  <si>
    <t>gpm</t>
  </si>
  <si>
    <t>Avg field application rate</t>
  </si>
  <si>
    <t>Coeff. of variation in head flow rate</t>
  </si>
  <si>
    <t>A</t>
  </si>
  <si>
    <t>B</t>
  </si>
  <si>
    <t>C</t>
  </si>
  <si>
    <t>D</t>
  </si>
  <si>
    <t>Avg nozzle pressure</t>
  </si>
  <si>
    <t>Coeff. of variation in nozzle pressure</t>
  </si>
  <si>
    <t>obs 60</t>
  </si>
  <si>
    <t>obs 61</t>
  </si>
  <si>
    <t>obs 62</t>
  </si>
  <si>
    <t>obs 63</t>
  </si>
  <si>
    <t>obs 64</t>
  </si>
  <si>
    <t>obs 65</t>
  </si>
  <si>
    <t>obs 66</t>
  </si>
  <si>
    <t>obs 67</t>
  </si>
  <si>
    <t>obs 68</t>
  </si>
  <si>
    <t>obs 69</t>
  </si>
  <si>
    <t>obs 70</t>
  </si>
  <si>
    <t>obs 71</t>
  </si>
  <si>
    <t>obs 72</t>
  </si>
  <si>
    <t>obs 73</t>
  </si>
  <si>
    <t>obs 74</t>
  </si>
  <si>
    <t>obs 75</t>
  </si>
  <si>
    <t>obs 76</t>
  </si>
  <si>
    <t>obs 77</t>
  </si>
  <si>
    <t>obs 78</t>
  </si>
  <si>
    <t>obs 79</t>
  </si>
  <si>
    <t>obs 80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</si>
</sst>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right" indent="2"/>
    </xf>
    <xf numFmtId="2" fontId="42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42" fillId="36" borderId="0" xfId="0" applyFont="1" applyFill="1" applyAlignment="1">
      <alignment/>
    </xf>
    <xf numFmtId="1" fontId="42" fillId="36" borderId="0" xfId="0" applyNumberFormat="1" applyFont="1" applyFill="1" applyAlignment="1">
      <alignment/>
    </xf>
    <xf numFmtId="0" fontId="42" fillId="36" borderId="0" xfId="0" applyFont="1" applyFill="1" applyAlignment="1">
      <alignment horizontal="center"/>
    </xf>
    <xf numFmtId="1" fontId="42" fillId="36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/>
    </xf>
    <xf numFmtId="20" fontId="0" fillId="35" borderId="1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4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2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10" xfId="0" applyBorder="1" applyAlignment="1">
      <alignment/>
    </xf>
    <xf numFmtId="0" fontId="0" fillId="37" borderId="0" xfId="0" applyFill="1" applyAlignment="1">
      <alignment/>
    </xf>
    <xf numFmtId="2" fontId="0" fillId="38" borderId="0" xfId="0" applyNumberFormat="1" applyFill="1" applyAlignment="1">
      <alignment/>
    </xf>
    <xf numFmtId="20" fontId="0" fillId="35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42" fillId="0" borderId="0" xfId="0" applyNumberFormat="1" applyFont="1" applyFill="1" applyAlignment="1">
      <alignment horizontal="right" indent="2"/>
    </xf>
    <xf numFmtId="9" fontId="42" fillId="34" borderId="0" xfId="0" applyNumberFormat="1" applyFont="1" applyFill="1" applyAlignment="1">
      <alignment/>
    </xf>
    <xf numFmtId="165" fontId="42" fillId="34" borderId="0" xfId="0" applyNumberFormat="1" applyFont="1" applyFill="1" applyAlignment="1">
      <alignment horizontal="left" indent="1"/>
    </xf>
    <xf numFmtId="165" fontId="42" fillId="35" borderId="0" xfId="0" applyNumberFormat="1" applyFont="1" applyFill="1" applyAlignment="1">
      <alignment horizontal="left" inden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165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65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1" fontId="42" fillId="36" borderId="0" xfId="0" applyNumberFormat="1" applyFont="1" applyFill="1" applyAlignment="1">
      <alignment horizontal="center" wrapText="1"/>
    </xf>
    <xf numFmtId="0" fontId="42" fillId="36" borderId="0" xfId="0" applyFont="1" applyFill="1" applyAlignment="1">
      <alignment wrapText="1"/>
    </xf>
    <xf numFmtId="0" fontId="42" fillId="36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pressure vs discharge rate</a:t>
            </a:r>
          </a:p>
        </c:rich>
      </c:tx>
      <c:layout>
        <c:manualLayout>
          <c:xMode val="factor"/>
          <c:yMode val="factor"/>
          <c:x val="0.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1275"/>
          <c:w val="0.888"/>
          <c:h val="0.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0.122x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0.284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R² = 0.867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'DU calculations'!$U$34:$U$39</c:f>
              <c:numCache/>
            </c:numRef>
          </c:xVal>
          <c:yVal>
            <c:numRef>
              <c:f>'DU calculations'!$R$34:$R$39</c:f>
              <c:numCache/>
            </c:numRef>
          </c:yVal>
          <c:smooth val="0"/>
        </c:ser>
        <c:axId val="24664717"/>
        <c:axId val="20655862"/>
      </c:scatterChart>
      <c:valAx>
        <c:axId val="246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5862"/>
        <c:crosses val="autoZero"/>
        <c:crossBetween val="midCat"/>
        <c:dispUnits/>
      </c:valAx>
      <c:valAx>
        <c:axId val="2065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tape discharge rate (gpm/100ft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47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45</xdr:row>
      <xdr:rowOff>66675</xdr:rowOff>
    </xdr:from>
    <xdr:to>
      <xdr:col>17</xdr:col>
      <xdr:colOff>514350</xdr:colOff>
      <xdr:row>63</xdr:row>
      <xdr:rowOff>95250</xdr:rowOff>
    </xdr:to>
    <xdr:graphicFrame>
      <xdr:nvGraphicFramePr>
        <xdr:cNvPr id="1" name="Chart 4"/>
        <xdr:cNvGraphicFramePr/>
      </xdr:nvGraphicFramePr>
      <xdr:xfrm>
        <a:off x="7134225" y="8724900"/>
        <a:ext cx="4467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</xdr:row>
      <xdr:rowOff>0</xdr:rowOff>
    </xdr:from>
    <xdr:to>
      <xdr:col>12</xdr:col>
      <xdr:colOff>266700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90500"/>
          <a:ext cx="1476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0</xdr:rowOff>
    </xdr:from>
    <xdr:to>
      <xdr:col>12</xdr:col>
      <xdr:colOff>257175</xdr:colOff>
      <xdr:row>5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571500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0</xdr:rowOff>
    </xdr:from>
    <xdr:to>
      <xdr:col>12</xdr:col>
      <xdr:colOff>247650</xdr:colOff>
      <xdr:row>7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952500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12</xdr:col>
      <xdr:colOff>247650</xdr:colOff>
      <xdr:row>9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1333500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0</xdr:rowOff>
    </xdr:from>
    <xdr:to>
      <xdr:col>12</xdr:col>
      <xdr:colOff>238125</xdr:colOff>
      <xdr:row>11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1714500"/>
          <a:ext cx="1447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11</xdr:row>
      <xdr:rowOff>0</xdr:rowOff>
    </xdr:from>
    <xdr:to>
      <xdr:col>12</xdr:col>
      <xdr:colOff>247650</xdr:colOff>
      <xdr:row>13</xdr:row>
      <xdr:rowOff>19050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2095500"/>
          <a:ext cx="1447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12</xdr:col>
      <xdr:colOff>257175</xdr:colOff>
      <xdr:row>15</xdr:row>
      <xdr:rowOff>19050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5525" y="2476500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0</xdr:rowOff>
    </xdr:from>
    <xdr:to>
      <xdr:col>12</xdr:col>
      <xdr:colOff>247650</xdr:colOff>
      <xdr:row>17</xdr:row>
      <xdr:rowOff>19050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05525" y="2857500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17</xdr:row>
      <xdr:rowOff>114300</xdr:rowOff>
    </xdr:from>
    <xdr:to>
      <xdr:col>12</xdr:col>
      <xdr:colOff>285750</xdr:colOff>
      <xdr:row>19</xdr:row>
      <xdr:rowOff>133350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15050" y="3352800"/>
          <a:ext cx="148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38100</xdr:rowOff>
    </xdr:from>
    <xdr:to>
      <xdr:col>4</xdr:col>
      <xdr:colOff>904875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0960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28575</xdr:rowOff>
    </xdr:from>
    <xdr:to>
      <xdr:col>6</xdr:col>
      <xdr:colOff>1028700</xdr:colOff>
      <xdr:row>5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6000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0"/>
  <sheetViews>
    <sheetView zoomScalePageLayoutView="0" workbookViewId="0" topLeftCell="A48">
      <selection activeCell="D70" sqref="D70"/>
    </sheetView>
  </sheetViews>
  <sheetFormatPr defaultColWidth="9.140625" defaultRowHeight="15"/>
  <cols>
    <col min="13" max="13" width="14.57421875" style="0" customWidth="1"/>
    <col min="14" max="14" width="12.00390625" style="0" customWidth="1"/>
    <col min="15" max="15" width="12.7109375" style="0" customWidth="1"/>
    <col min="16" max="16" width="8.140625" style="0" customWidth="1"/>
    <col min="18" max="18" width="13.421875" style="0" customWidth="1"/>
    <col min="19" max="19" width="10.421875" style="0" customWidth="1"/>
    <col min="20" max="20" width="15.421875" style="0" customWidth="1"/>
    <col min="21" max="21" width="14.7109375" style="0" customWidth="1"/>
    <col min="23" max="23" width="11.421875" style="0" customWidth="1"/>
    <col min="24" max="24" width="11.7109375" style="0" customWidth="1"/>
  </cols>
  <sheetData>
    <row r="1" spans="1:9" ht="15">
      <c r="A1" s="4"/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36</v>
      </c>
      <c r="I1" s="4" t="s">
        <v>37</v>
      </c>
    </row>
    <row r="2" spans="1:9" ht="15">
      <c r="A2" s="4" t="s">
        <v>15</v>
      </c>
      <c r="B2" s="50">
        <v>325</v>
      </c>
      <c r="C2" s="50">
        <v>80</v>
      </c>
      <c r="D2" s="50">
        <v>85</v>
      </c>
      <c r="E2" s="50">
        <v>90</v>
      </c>
      <c r="F2" s="50">
        <v>85</v>
      </c>
      <c r="G2" s="11"/>
      <c r="H2" s="12"/>
      <c r="I2" s="12"/>
    </row>
    <row r="3" spans="1:9" ht="15">
      <c r="A3" s="4" t="s">
        <v>16</v>
      </c>
      <c r="B3" s="50">
        <v>210</v>
      </c>
      <c r="C3" s="50">
        <v>70</v>
      </c>
      <c r="D3" s="50">
        <v>90</v>
      </c>
      <c r="E3" s="50">
        <v>90</v>
      </c>
      <c r="F3" s="50">
        <v>90</v>
      </c>
      <c r="G3" s="11"/>
      <c r="H3" s="12"/>
      <c r="I3" s="12"/>
    </row>
    <row r="4" spans="1:9" ht="15">
      <c r="A4" s="4" t="s">
        <v>17</v>
      </c>
      <c r="B4" s="50">
        <v>170</v>
      </c>
      <c r="C4" s="50">
        <v>90</v>
      </c>
      <c r="D4" s="50">
        <v>85</v>
      </c>
      <c r="E4" s="50">
        <v>100</v>
      </c>
      <c r="F4" s="50">
        <v>90</v>
      </c>
      <c r="G4" s="11"/>
      <c r="H4" s="12"/>
      <c r="I4" s="12"/>
    </row>
    <row r="5" spans="1:9" ht="15">
      <c r="A5" s="4" t="s">
        <v>18</v>
      </c>
      <c r="B5" s="50">
        <v>195</v>
      </c>
      <c r="C5" s="50">
        <v>85</v>
      </c>
      <c r="D5" s="50">
        <v>90</v>
      </c>
      <c r="E5" s="50">
        <v>85</v>
      </c>
      <c r="F5" s="50">
        <v>95</v>
      </c>
      <c r="G5" s="11"/>
      <c r="H5" s="12"/>
      <c r="I5" s="12"/>
    </row>
    <row r="6" spans="1:9" ht="15">
      <c r="A6" s="4" t="s">
        <v>19</v>
      </c>
      <c r="B6" s="50">
        <v>340</v>
      </c>
      <c r="C6" s="50">
        <v>80</v>
      </c>
      <c r="D6" s="50">
        <v>95</v>
      </c>
      <c r="E6" s="50">
        <v>90</v>
      </c>
      <c r="F6" s="50">
        <v>90</v>
      </c>
      <c r="G6" s="11"/>
      <c r="H6" s="12"/>
      <c r="I6" s="12"/>
    </row>
    <row r="7" spans="1:9" ht="15">
      <c r="A7" s="4" t="s">
        <v>20</v>
      </c>
      <c r="B7" s="50">
        <v>335</v>
      </c>
      <c r="C7" s="50">
        <v>85</v>
      </c>
      <c r="D7" s="50">
        <v>85</v>
      </c>
      <c r="E7" s="50">
        <v>95</v>
      </c>
      <c r="F7" s="50">
        <v>95</v>
      </c>
      <c r="G7" s="11"/>
      <c r="H7" s="12"/>
      <c r="I7" s="12"/>
    </row>
    <row r="8" spans="1:26" ht="15">
      <c r="A8" s="4" t="s">
        <v>21</v>
      </c>
      <c r="B8" s="50">
        <v>325</v>
      </c>
      <c r="C8" s="50">
        <v>90</v>
      </c>
      <c r="D8" s="50">
        <v>90</v>
      </c>
      <c r="E8" s="50">
        <v>90</v>
      </c>
      <c r="F8" s="50">
        <v>80</v>
      </c>
      <c r="G8" s="11"/>
      <c r="H8" s="12"/>
      <c r="I8" s="12"/>
      <c r="Y8" s="1"/>
      <c r="Z8" s="2"/>
    </row>
    <row r="9" spans="1:26" ht="15">
      <c r="A9" s="4" t="s">
        <v>22</v>
      </c>
      <c r="B9" s="50">
        <v>210</v>
      </c>
      <c r="C9" s="50">
        <v>85</v>
      </c>
      <c r="D9" s="50">
        <v>85</v>
      </c>
      <c r="E9" s="50">
        <v>90</v>
      </c>
      <c r="F9" s="50">
        <v>90</v>
      </c>
      <c r="G9" s="11"/>
      <c r="H9" s="12"/>
      <c r="I9" s="12"/>
      <c r="O9" s="1"/>
      <c r="P9" s="1"/>
      <c r="Q9" s="1"/>
      <c r="Y9" s="1"/>
      <c r="Z9" s="2"/>
    </row>
    <row r="10" spans="1:26" ht="15">
      <c r="A10" s="4" t="s">
        <v>23</v>
      </c>
      <c r="B10" s="50">
        <v>170</v>
      </c>
      <c r="C10" s="50">
        <v>85</v>
      </c>
      <c r="D10" s="50">
        <v>85</v>
      </c>
      <c r="E10" s="50">
        <v>90</v>
      </c>
      <c r="F10" s="50">
        <v>80</v>
      </c>
      <c r="G10" s="11"/>
      <c r="H10" s="12"/>
      <c r="I10" s="12"/>
      <c r="O10" s="1"/>
      <c r="P10" s="1"/>
      <c r="Q10" s="1"/>
      <c r="Y10" s="1"/>
      <c r="Z10" s="2"/>
    </row>
    <row r="11" spans="1:26" ht="15">
      <c r="A11" s="4" t="s">
        <v>24</v>
      </c>
      <c r="B11" s="50">
        <v>195</v>
      </c>
      <c r="C11" s="50">
        <v>80</v>
      </c>
      <c r="D11" s="50">
        <v>85</v>
      </c>
      <c r="E11" s="50">
        <v>90</v>
      </c>
      <c r="F11" s="50">
        <v>85</v>
      </c>
      <c r="G11" s="11"/>
      <c r="H11" s="12"/>
      <c r="I11" s="12"/>
      <c r="O11" s="1"/>
      <c r="P11" s="1"/>
      <c r="Q11" s="1"/>
      <c r="Y11" s="1"/>
      <c r="Z11" s="2"/>
    </row>
    <row r="12" spans="1:26" ht="15">
      <c r="A12" s="4" t="s">
        <v>25</v>
      </c>
      <c r="B12" s="50">
        <v>340</v>
      </c>
      <c r="C12" s="50">
        <v>90</v>
      </c>
      <c r="D12" s="12"/>
      <c r="E12" s="12"/>
      <c r="F12" s="12"/>
      <c r="G12" s="12"/>
      <c r="H12" s="12"/>
      <c r="I12" s="12"/>
      <c r="O12" s="1"/>
      <c r="Z12" s="2"/>
    </row>
    <row r="13" spans="1:26" ht="15">
      <c r="A13" s="4" t="s">
        <v>26</v>
      </c>
      <c r="B13" s="50">
        <v>335</v>
      </c>
      <c r="C13" s="50">
        <v>105</v>
      </c>
      <c r="D13" s="12"/>
      <c r="E13" s="12"/>
      <c r="F13" s="12"/>
      <c r="G13" s="12"/>
      <c r="H13" s="12"/>
      <c r="I13" s="12"/>
      <c r="O13" s="1"/>
      <c r="Z13" s="2"/>
    </row>
    <row r="14" spans="1:9" ht="15">
      <c r="A14" s="4" t="s">
        <v>27</v>
      </c>
      <c r="B14" s="50">
        <v>325</v>
      </c>
      <c r="C14" s="50">
        <v>125</v>
      </c>
      <c r="D14" s="12"/>
      <c r="E14" s="12"/>
      <c r="F14" s="12"/>
      <c r="G14" s="12"/>
      <c r="H14" s="12"/>
      <c r="I14" s="12"/>
    </row>
    <row r="15" spans="1:9" ht="15">
      <c r="A15" s="4" t="s">
        <v>28</v>
      </c>
      <c r="B15" s="50">
        <v>210</v>
      </c>
      <c r="C15" s="50">
        <v>100</v>
      </c>
      <c r="D15" s="12"/>
      <c r="E15" s="12"/>
      <c r="F15" s="50"/>
      <c r="G15" s="12"/>
      <c r="H15" s="12"/>
      <c r="I15" s="12"/>
    </row>
    <row r="16" spans="1:9" ht="15">
      <c r="A16" s="4" t="s">
        <v>29</v>
      </c>
      <c r="B16" s="50">
        <v>170</v>
      </c>
      <c r="C16" s="50">
        <v>95</v>
      </c>
      <c r="D16" s="12"/>
      <c r="E16" s="12"/>
      <c r="F16" s="50"/>
      <c r="G16" s="12"/>
      <c r="H16" s="12"/>
      <c r="I16" s="12"/>
    </row>
    <row r="17" spans="1:9" ht="15">
      <c r="A17" s="4" t="s">
        <v>30</v>
      </c>
      <c r="B17" s="50">
        <v>195</v>
      </c>
      <c r="C17" s="50">
        <v>95</v>
      </c>
      <c r="D17" s="12"/>
      <c r="E17" s="12"/>
      <c r="F17" s="50"/>
      <c r="G17" s="12"/>
      <c r="H17" s="12"/>
      <c r="I17" s="12"/>
    </row>
    <row r="18" spans="1:9" ht="15">
      <c r="A18" s="4" t="s">
        <v>31</v>
      </c>
      <c r="B18" s="50">
        <v>340</v>
      </c>
      <c r="C18" s="50">
        <v>95</v>
      </c>
      <c r="D18" s="12"/>
      <c r="E18" s="12"/>
      <c r="F18" s="50"/>
      <c r="G18" s="12"/>
      <c r="H18" s="12"/>
      <c r="I18" s="12"/>
    </row>
    <row r="19" spans="1:9" ht="15">
      <c r="A19" s="4" t="s">
        <v>32</v>
      </c>
      <c r="B19" s="50">
        <v>335</v>
      </c>
      <c r="C19" s="50">
        <v>95</v>
      </c>
      <c r="D19" s="12"/>
      <c r="E19" s="12"/>
      <c r="F19" s="50"/>
      <c r="G19" s="12"/>
      <c r="H19" s="12"/>
      <c r="I19" s="12"/>
    </row>
    <row r="20" spans="1:9" ht="15">
      <c r="A20" s="4" t="s">
        <v>33</v>
      </c>
      <c r="B20" s="50">
        <v>325</v>
      </c>
      <c r="C20" s="50">
        <v>85</v>
      </c>
      <c r="D20" s="12"/>
      <c r="E20" s="12"/>
      <c r="F20" s="50"/>
      <c r="G20" s="12"/>
      <c r="H20" s="12"/>
      <c r="I20" s="12"/>
    </row>
    <row r="21" spans="1:23" ht="15">
      <c r="A21" s="4" t="s">
        <v>34</v>
      </c>
      <c r="B21" s="50">
        <v>210</v>
      </c>
      <c r="C21" s="50">
        <v>90</v>
      </c>
      <c r="D21" s="12"/>
      <c r="E21" s="12"/>
      <c r="F21" s="50"/>
      <c r="G21" s="12"/>
      <c r="H21" s="12"/>
      <c r="I21" s="12"/>
      <c r="O21" s="6"/>
      <c r="P21" s="6"/>
      <c r="Q21" s="6"/>
      <c r="R21" s="6"/>
      <c r="S21" s="6"/>
      <c r="T21" s="6"/>
      <c r="U21" s="6"/>
      <c r="V21" s="6"/>
      <c r="W21" s="6"/>
    </row>
    <row r="22" spans="1:23" ht="15">
      <c r="A22" s="4" t="s">
        <v>48</v>
      </c>
      <c r="B22" s="50">
        <v>170</v>
      </c>
      <c r="C22" s="11"/>
      <c r="D22" s="11"/>
      <c r="E22" s="11"/>
      <c r="F22" s="50"/>
      <c r="G22" s="11"/>
      <c r="H22" s="11"/>
      <c r="I22" s="11"/>
      <c r="O22" s="6"/>
      <c r="P22" s="6"/>
      <c r="Q22" s="6"/>
      <c r="R22" s="6"/>
      <c r="S22" s="6"/>
      <c r="W22" s="6"/>
    </row>
    <row r="23" spans="1:19" ht="15">
      <c r="A23" s="4" t="s">
        <v>49</v>
      </c>
      <c r="B23" s="50">
        <v>195</v>
      </c>
      <c r="C23" s="11"/>
      <c r="D23" s="11"/>
      <c r="E23" s="11"/>
      <c r="F23" s="50"/>
      <c r="G23" s="11"/>
      <c r="H23" s="11"/>
      <c r="I23" s="11"/>
      <c r="L23" s="4" t="s">
        <v>165</v>
      </c>
      <c r="M23" s="4"/>
      <c r="N23" s="4"/>
      <c r="O23" s="14">
        <v>7.375</v>
      </c>
      <c r="P23" s="7"/>
      <c r="Q23" s="8"/>
      <c r="R23" s="8"/>
      <c r="S23" s="8"/>
    </row>
    <row r="24" spans="1:19" ht="15">
      <c r="A24" s="4" t="s">
        <v>50</v>
      </c>
      <c r="B24" s="50">
        <v>340</v>
      </c>
      <c r="C24" s="11"/>
      <c r="D24" s="11"/>
      <c r="E24" s="11"/>
      <c r="F24" s="50"/>
      <c r="G24" s="11"/>
      <c r="H24" s="11"/>
      <c r="I24" s="11"/>
      <c r="L24" s="4" t="s">
        <v>166</v>
      </c>
      <c r="M24" s="4"/>
      <c r="N24" s="4"/>
      <c r="O24" s="14">
        <v>40</v>
      </c>
      <c r="P24" s="6"/>
      <c r="Q24" s="6"/>
      <c r="R24" s="6"/>
      <c r="S24" s="6"/>
    </row>
    <row r="25" spans="1:19" ht="15">
      <c r="A25" s="4" t="s">
        <v>51</v>
      </c>
      <c r="B25" s="50">
        <v>335</v>
      </c>
      <c r="C25" s="11"/>
      <c r="D25" s="11"/>
      <c r="E25" s="11"/>
      <c r="F25" s="11"/>
      <c r="G25" s="11"/>
      <c r="H25" s="11"/>
      <c r="I25" s="11"/>
      <c r="L25" s="4" t="s">
        <v>167</v>
      </c>
      <c r="M25" s="4"/>
      <c r="N25" s="4"/>
      <c r="O25" s="14">
        <v>40</v>
      </c>
      <c r="P25" s="6"/>
      <c r="Q25" s="6"/>
      <c r="R25" s="6"/>
      <c r="S25" s="6"/>
    </row>
    <row r="26" spans="1:15" ht="15">
      <c r="A26" s="4" t="s">
        <v>52</v>
      </c>
      <c r="B26" s="50">
        <v>325</v>
      </c>
      <c r="C26" s="11"/>
      <c r="D26" s="11"/>
      <c r="E26" s="11"/>
      <c r="F26" s="11"/>
      <c r="G26" s="11"/>
      <c r="H26" s="11"/>
      <c r="I26" s="11"/>
      <c r="L26" s="4" t="s">
        <v>68</v>
      </c>
      <c r="M26" s="4"/>
      <c r="N26" s="4"/>
      <c r="O26" s="37">
        <v>0.2722222222222222</v>
      </c>
    </row>
    <row r="27" spans="1:15" ht="15">
      <c r="A27" s="4" t="s">
        <v>53</v>
      </c>
      <c r="B27" s="50">
        <v>210</v>
      </c>
      <c r="C27" s="11"/>
      <c r="D27" s="11"/>
      <c r="E27" s="11"/>
      <c r="F27" s="11"/>
      <c r="G27" s="11"/>
      <c r="H27" s="11"/>
      <c r="I27" s="11"/>
      <c r="L27" s="4" t="s">
        <v>168</v>
      </c>
      <c r="O27" s="37">
        <v>0.3194444444444445</v>
      </c>
    </row>
    <row r="28" spans="1:15" ht="15">
      <c r="A28" s="4" t="s">
        <v>54</v>
      </c>
      <c r="B28" s="50">
        <v>170</v>
      </c>
      <c r="C28" s="11"/>
      <c r="D28" s="11"/>
      <c r="E28" s="11"/>
      <c r="F28" s="11"/>
      <c r="G28" s="11"/>
      <c r="H28" s="11"/>
      <c r="I28" s="11"/>
      <c r="L28" s="4" t="s">
        <v>169</v>
      </c>
      <c r="O28" s="36">
        <f>(O27-O26)*24</f>
        <v>1.1333333333333346</v>
      </c>
    </row>
    <row r="29" spans="1:15" ht="15">
      <c r="A29" s="4" t="s">
        <v>55</v>
      </c>
      <c r="B29" s="50">
        <v>195</v>
      </c>
      <c r="C29" s="11"/>
      <c r="D29" s="11"/>
      <c r="E29" s="11"/>
      <c r="F29" s="11"/>
      <c r="G29" s="11"/>
      <c r="H29" s="11"/>
      <c r="I29" s="11"/>
      <c r="L29" s="4" t="s">
        <v>170</v>
      </c>
      <c r="O29" s="35">
        <v>1</v>
      </c>
    </row>
    <row r="30" spans="1:23" ht="15">
      <c r="A30" s="4" t="s">
        <v>56</v>
      </c>
      <c r="B30" s="50">
        <v>340</v>
      </c>
      <c r="C30" s="11"/>
      <c r="D30" s="11"/>
      <c r="E30" s="11"/>
      <c r="F30" s="11"/>
      <c r="G30" s="11"/>
      <c r="H30" s="11"/>
      <c r="I30" s="11"/>
      <c r="T30" s="6"/>
      <c r="U30" s="6"/>
      <c r="V30" s="6"/>
      <c r="W30" s="6"/>
    </row>
    <row r="31" spans="1:23" ht="18.75" customHeight="1">
      <c r="A31" s="4" t="s">
        <v>57</v>
      </c>
      <c r="B31" s="50">
        <v>335</v>
      </c>
      <c r="C31" s="11"/>
      <c r="D31" s="11"/>
      <c r="E31" s="11"/>
      <c r="F31" s="11"/>
      <c r="G31" s="11"/>
      <c r="H31" s="11"/>
      <c r="I31" s="11"/>
      <c r="R31" s="51" t="s">
        <v>171</v>
      </c>
      <c r="S31" s="53" t="s">
        <v>71</v>
      </c>
      <c r="T31" s="53" t="s">
        <v>72</v>
      </c>
      <c r="U31" s="6"/>
      <c r="V31" s="6"/>
      <c r="W31" s="6"/>
    </row>
    <row r="32" spans="1:23" ht="18" customHeight="1">
      <c r="A32" s="4" t="s">
        <v>173</v>
      </c>
      <c r="B32" s="11"/>
      <c r="C32" s="11"/>
      <c r="D32" s="11"/>
      <c r="E32" s="11"/>
      <c r="F32" s="11"/>
      <c r="G32" s="11"/>
      <c r="H32" s="11"/>
      <c r="I32" s="11"/>
      <c r="J32" s="7"/>
      <c r="K32" s="15" t="s">
        <v>35</v>
      </c>
      <c r="L32" s="17" t="s">
        <v>38</v>
      </c>
      <c r="M32" s="17" t="s">
        <v>39</v>
      </c>
      <c r="N32" s="17" t="s">
        <v>47</v>
      </c>
      <c r="O32" s="17" t="s">
        <v>73</v>
      </c>
      <c r="P32" s="17" t="s">
        <v>74</v>
      </c>
      <c r="Q32" s="17" t="s">
        <v>44</v>
      </c>
      <c r="R32" s="52"/>
      <c r="S32" s="52"/>
      <c r="T32" s="52"/>
      <c r="U32" s="16" t="s">
        <v>42</v>
      </c>
      <c r="V32" s="7"/>
      <c r="W32" s="38"/>
    </row>
    <row r="33" spans="1:23" ht="15">
      <c r="A33" s="4" t="s">
        <v>174</v>
      </c>
      <c r="B33" s="11"/>
      <c r="C33" s="11"/>
      <c r="D33" s="41"/>
      <c r="E33" s="11"/>
      <c r="F33" s="11"/>
      <c r="G33" s="11"/>
      <c r="H33" s="11"/>
      <c r="I33" s="11"/>
      <c r="J33" s="7"/>
      <c r="K33" s="15"/>
      <c r="L33" s="17" t="s">
        <v>46</v>
      </c>
      <c r="M33" s="17" t="s">
        <v>46</v>
      </c>
      <c r="N33" s="17" t="s">
        <v>45</v>
      </c>
      <c r="O33" s="17" t="s">
        <v>45</v>
      </c>
      <c r="P33" s="17"/>
      <c r="Q33" s="17" t="s">
        <v>45</v>
      </c>
      <c r="R33" s="17" t="s">
        <v>172</v>
      </c>
      <c r="S33" s="17" t="s">
        <v>58</v>
      </c>
      <c r="T33" s="17" t="s">
        <v>41</v>
      </c>
      <c r="U33" s="18" t="s">
        <v>43</v>
      </c>
      <c r="V33" s="7"/>
      <c r="W33" s="39"/>
    </row>
    <row r="34" spans="1:23" ht="15">
      <c r="A34" s="4" t="s">
        <v>175</v>
      </c>
      <c r="B34" s="50">
        <v>325</v>
      </c>
      <c r="C34" s="50">
        <v>325</v>
      </c>
      <c r="D34" s="41"/>
      <c r="E34" s="11"/>
      <c r="F34" s="11"/>
      <c r="G34" s="13"/>
      <c r="H34" s="13"/>
      <c r="I34" s="13"/>
      <c r="J34" s="8"/>
      <c r="K34" s="11" t="str">
        <f>B1</f>
        <v>Area A</v>
      </c>
      <c r="L34" s="42">
        <v>262.5</v>
      </c>
      <c r="M34" s="42">
        <v>177.5</v>
      </c>
      <c r="N34" s="42">
        <v>67.61904907226562</v>
      </c>
      <c r="O34" s="42">
        <v>64.76190185546875</v>
      </c>
      <c r="P34" s="42">
        <v>1.5441176891326904</v>
      </c>
      <c r="Q34" s="42">
        <v>73.015869140625</v>
      </c>
      <c r="R34" s="42">
        <v>5.500108321905947</v>
      </c>
      <c r="S34" s="42">
        <v>149.74044906388943</v>
      </c>
      <c r="T34" s="42">
        <v>0.3308693726093159</v>
      </c>
      <c r="U34" s="43">
        <v>1</v>
      </c>
      <c r="V34" s="40"/>
      <c r="W34" s="6"/>
    </row>
    <row r="35" spans="1:23" ht="15">
      <c r="A35" s="4" t="s">
        <v>176</v>
      </c>
      <c r="B35" s="50">
        <v>210</v>
      </c>
      <c r="C35" s="50">
        <v>210</v>
      </c>
      <c r="D35" s="11"/>
      <c r="E35" s="11"/>
      <c r="F35" s="11"/>
      <c r="G35" s="13"/>
      <c r="H35" s="13"/>
      <c r="I35" s="13"/>
      <c r="J35" s="8"/>
      <c r="K35" s="11" t="str">
        <f>C1</f>
        <v>Area B</v>
      </c>
      <c r="L35" s="42">
        <v>180.90908813476562</v>
      </c>
      <c r="M35" s="42">
        <v>79</v>
      </c>
      <c r="N35" s="42">
        <v>43.66834259033203</v>
      </c>
      <c r="O35" s="42">
        <v>41.4572868347168</v>
      </c>
      <c r="P35" s="42">
        <v>2.412121057510376</v>
      </c>
      <c r="Q35" s="42">
        <v>49.70305633544922</v>
      </c>
      <c r="R35" s="42">
        <v>3.79055078536549</v>
      </c>
      <c r="S35" s="42">
        <v>103.19774513157545</v>
      </c>
      <c r="T35" s="42">
        <v>0.228027719963708</v>
      </c>
      <c r="U35" s="43">
        <v>2</v>
      </c>
      <c r="V35" s="7"/>
      <c r="W35" s="6"/>
    </row>
    <row r="36" spans="1:23" ht="15">
      <c r="A36" s="4" t="s">
        <v>177</v>
      </c>
      <c r="B36" s="50">
        <v>170</v>
      </c>
      <c r="C36" s="50">
        <v>170</v>
      </c>
      <c r="D36" s="11"/>
      <c r="E36" s="11"/>
      <c r="F36" s="11"/>
      <c r="G36" s="13"/>
      <c r="H36" s="13"/>
      <c r="I36" s="13"/>
      <c r="J36" s="8"/>
      <c r="K36" s="11" t="str">
        <f>D1</f>
        <v>Area C</v>
      </c>
      <c r="L36" s="42">
        <v>182.9545440673828</v>
      </c>
      <c r="M36" s="42">
        <v>85</v>
      </c>
      <c r="N36" s="42">
        <v>46.45962905883789</v>
      </c>
      <c r="O36" s="42">
        <v>46.45962905883789</v>
      </c>
      <c r="P36" s="42">
        <v>2.1524064540863037</v>
      </c>
      <c r="Q36" s="42">
        <v>51.28177261352539</v>
      </c>
      <c r="R36" s="42">
        <v>3.8334088013543637</v>
      </c>
      <c r="S36" s="42">
        <v>104.36455461687255</v>
      </c>
      <c r="T36" s="42">
        <v>0.23060592461561294</v>
      </c>
      <c r="U36" s="43">
        <v>3</v>
      </c>
      <c r="V36" s="7"/>
      <c r="W36" s="6"/>
    </row>
    <row r="37" spans="1:23" ht="15">
      <c r="A37" s="4" t="s">
        <v>178</v>
      </c>
      <c r="B37" s="50">
        <v>195</v>
      </c>
      <c r="C37" s="50">
        <v>195</v>
      </c>
      <c r="D37" s="11"/>
      <c r="E37" s="11"/>
      <c r="F37" s="11"/>
      <c r="G37" s="13"/>
      <c r="H37" s="13"/>
      <c r="I37" s="13"/>
      <c r="J37" s="8"/>
      <c r="K37" s="11" t="str">
        <f>E1</f>
        <v>Area D</v>
      </c>
      <c r="L37" s="42">
        <v>91</v>
      </c>
      <c r="M37" s="42">
        <v>87.5</v>
      </c>
      <c r="N37" s="42">
        <v>96.15384674072266</v>
      </c>
      <c r="O37" s="42">
        <v>93.4065933227539</v>
      </c>
      <c r="P37" s="42">
        <v>1.070588231086731</v>
      </c>
      <c r="Q37" s="42">
        <v>97.14286041259766</v>
      </c>
      <c r="R37" s="42">
        <v>1.9067042182607286</v>
      </c>
      <c r="S37" s="42">
        <v>51.91002234214833</v>
      </c>
      <c r="T37" s="42">
        <v>0.11470138250456287</v>
      </c>
      <c r="U37" s="43">
        <v>4</v>
      </c>
      <c r="V37" s="7"/>
      <c r="W37" s="6"/>
    </row>
    <row r="38" spans="1:22" ht="15">
      <c r="A38" s="4" t="s">
        <v>179</v>
      </c>
      <c r="B38" s="50">
        <v>340</v>
      </c>
      <c r="C38" s="50">
        <v>340</v>
      </c>
      <c r="D38" s="11"/>
      <c r="E38" s="11"/>
      <c r="F38" s="11"/>
      <c r="G38" s="13"/>
      <c r="H38" s="13"/>
      <c r="I38" s="13"/>
      <c r="J38" s="8"/>
      <c r="K38" s="11" t="str">
        <f>F1</f>
        <v>Area E</v>
      </c>
      <c r="L38" s="42">
        <v>183.18182373046875</v>
      </c>
      <c r="M38" s="42">
        <v>84</v>
      </c>
      <c r="N38" s="42">
        <v>45.8560791015625</v>
      </c>
      <c r="O38" s="42">
        <v>43.672454833984375</v>
      </c>
      <c r="P38" s="42">
        <v>2.2897727489471436</v>
      </c>
      <c r="Q38" s="42">
        <v>51.45500946044922</v>
      </c>
      <c r="R38" s="42">
        <v>3.8381709452261314</v>
      </c>
      <c r="S38" s="42">
        <v>104.49420398378143</v>
      </c>
      <c r="T38" s="42">
        <v>0.2308924003471638</v>
      </c>
      <c r="U38" s="43">
        <v>5</v>
      </c>
      <c r="V38" s="7"/>
    </row>
    <row r="39" spans="1:22" ht="15">
      <c r="A39" s="4" t="s">
        <v>180</v>
      </c>
      <c r="B39" s="50">
        <v>335</v>
      </c>
      <c r="C39" s="50">
        <v>335</v>
      </c>
      <c r="D39" s="11"/>
      <c r="E39" s="11"/>
      <c r="F39" s="11"/>
      <c r="G39" s="13"/>
      <c r="H39" s="13"/>
      <c r="I39" s="13"/>
      <c r="J39" s="8"/>
      <c r="K39" s="11" t="str">
        <f>G1</f>
        <v>Area F</v>
      </c>
      <c r="L39" s="42">
        <v>97.5</v>
      </c>
      <c r="M39" s="42">
        <v>87.5</v>
      </c>
      <c r="N39" s="42">
        <v>89.74359130859375</v>
      </c>
      <c r="O39" s="42">
        <v>87.17948913574219</v>
      </c>
      <c r="P39" s="42">
        <v>1.1470588445663452</v>
      </c>
      <c r="Q39" s="42">
        <v>92.30769348144531</v>
      </c>
      <c r="R39" s="42">
        <v>2.0428973767079235</v>
      </c>
      <c r="S39" s="42">
        <v>55.61788108087321</v>
      </c>
      <c r="T39" s="42">
        <v>0.12289433839774593</v>
      </c>
      <c r="U39" s="43">
        <v>6</v>
      </c>
      <c r="V39" s="7"/>
    </row>
    <row r="40" spans="1:22" ht="15">
      <c r="A40" s="4" t="s">
        <v>181</v>
      </c>
      <c r="B40" s="50">
        <v>325</v>
      </c>
      <c r="C40" s="50">
        <v>325</v>
      </c>
      <c r="D40" s="11"/>
      <c r="E40" s="11"/>
      <c r="F40" s="11"/>
      <c r="G40" s="13"/>
      <c r="H40" s="13"/>
      <c r="I40" s="13"/>
      <c r="J40" s="8"/>
      <c r="K40" s="11" t="str">
        <f>H1</f>
        <v>Area G</v>
      </c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7"/>
    </row>
    <row r="41" spans="1:22" ht="15">
      <c r="A41" s="4" t="s">
        <v>182</v>
      </c>
      <c r="B41" s="50">
        <v>210</v>
      </c>
      <c r="C41" s="50">
        <v>210</v>
      </c>
      <c r="D41" s="11"/>
      <c r="E41" s="11"/>
      <c r="F41" s="11"/>
      <c r="G41" s="13"/>
      <c r="H41" s="13"/>
      <c r="I41" s="13"/>
      <c r="J41" s="8"/>
      <c r="K41" s="11" t="str">
        <f>I1</f>
        <v>Area H</v>
      </c>
      <c r="L41" s="42">
        <v>262.5</v>
      </c>
      <c r="M41" s="42">
        <v>178.3333282470703</v>
      </c>
      <c r="N41" s="42">
        <v>67.93650817871094</v>
      </c>
      <c r="O41" s="42">
        <v>64.76190185546875</v>
      </c>
      <c r="P41" s="42">
        <v>1.5441176891326904</v>
      </c>
      <c r="Q41" s="42">
        <v>73.015869140625</v>
      </c>
      <c r="R41" s="42">
        <v>5.500108321905947</v>
      </c>
      <c r="S41" s="42">
        <v>149.74044906388943</v>
      </c>
      <c r="T41" s="42">
        <v>0.3308693726093159</v>
      </c>
      <c r="U41" s="43"/>
      <c r="V41" s="7"/>
    </row>
    <row r="42" spans="1:22" ht="15">
      <c r="A42" s="4" t="s">
        <v>183</v>
      </c>
      <c r="B42" s="50">
        <v>170</v>
      </c>
      <c r="C42" s="50">
        <v>170</v>
      </c>
      <c r="D42" s="11"/>
      <c r="E42" s="11"/>
      <c r="F42" s="11"/>
      <c r="G42" s="13"/>
      <c r="H42" s="13"/>
      <c r="I42" s="13"/>
      <c r="J42" s="8"/>
      <c r="K42" s="11" t="s">
        <v>40</v>
      </c>
      <c r="L42" s="42">
        <v>194.8828125</v>
      </c>
      <c r="M42" s="42">
        <v>85.625</v>
      </c>
      <c r="N42" s="42">
        <v>43.93666076660156</v>
      </c>
      <c r="O42" s="42">
        <v>42.0370979309082</v>
      </c>
      <c r="P42" s="42">
        <v>2.3788511753082275</v>
      </c>
      <c r="Q42" s="42">
        <v>55.120323181152344</v>
      </c>
      <c r="R42" s="42">
        <v>4.083339347914997</v>
      </c>
      <c r="S42" s="42">
        <v>111.16891374698577</v>
      </c>
      <c r="T42" s="42">
        <v>0.2456409672541484</v>
      </c>
      <c r="U42" s="43"/>
      <c r="V42" s="7"/>
    </row>
    <row r="43" spans="1:10" ht="15">
      <c r="A43" s="4" t="s">
        <v>184</v>
      </c>
      <c r="B43" s="50">
        <v>195</v>
      </c>
      <c r="C43" s="50">
        <v>195</v>
      </c>
      <c r="D43" s="11"/>
      <c r="E43" s="11"/>
      <c r="F43" s="11"/>
      <c r="G43" s="11"/>
      <c r="H43" s="11"/>
      <c r="I43" s="11"/>
      <c r="J43" s="6"/>
    </row>
    <row r="44" spans="1:9" ht="15">
      <c r="A44" s="4" t="s">
        <v>185</v>
      </c>
      <c r="B44" s="50">
        <v>340</v>
      </c>
      <c r="C44" s="50">
        <v>340</v>
      </c>
      <c r="D44" s="11"/>
      <c r="E44" s="11"/>
      <c r="F44" s="11"/>
      <c r="G44" s="11"/>
      <c r="H44" s="11"/>
      <c r="I44" s="11"/>
    </row>
    <row r="45" spans="1:9" ht="15">
      <c r="A45" s="4" t="s">
        <v>186</v>
      </c>
      <c r="B45" s="50">
        <v>335</v>
      </c>
      <c r="C45" s="50">
        <v>335</v>
      </c>
      <c r="D45" s="11"/>
      <c r="E45" s="11"/>
      <c r="F45" s="11"/>
      <c r="G45" s="11"/>
      <c r="H45" s="11"/>
      <c r="I45" s="11"/>
    </row>
    <row r="46" spans="1:15" ht="15">
      <c r="A46" s="4" t="s">
        <v>187</v>
      </c>
      <c r="B46" s="11"/>
      <c r="C46" s="11"/>
      <c r="D46" s="11"/>
      <c r="E46" s="11"/>
      <c r="F46" s="11"/>
      <c r="G46" s="11"/>
      <c r="H46" s="11"/>
      <c r="I46" s="11"/>
      <c r="O46" s="9"/>
    </row>
    <row r="47" spans="1:9" ht="15">
      <c r="A47" s="4" t="s">
        <v>188</v>
      </c>
      <c r="B47" s="11"/>
      <c r="C47" s="11"/>
      <c r="D47" s="50">
        <v>325</v>
      </c>
      <c r="E47" s="11"/>
      <c r="F47" s="50">
        <v>325</v>
      </c>
      <c r="G47" s="11"/>
      <c r="H47" s="11"/>
      <c r="I47" s="11"/>
    </row>
    <row r="48" spans="1:9" ht="15">
      <c r="A48" s="4" t="s">
        <v>189</v>
      </c>
      <c r="B48" s="11"/>
      <c r="C48" s="11"/>
      <c r="D48" s="50">
        <v>210</v>
      </c>
      <c r="E48" s="11"/>
      <c r="F48" s="50">
        <v>210</v>
      </c>
      <c r="G48" s="11"/>
      <c r="H48" s="11"/>
      <c r="I48" s="11"/>
    </row>
    <row r="49" spans="1:9" ht="15">
      <c r="A49" s="4" t="s">
        <v>190</v>
      </c>
      <c r="B49" s="11"/>
      <c r="C49" s="11"/>
      <c r="D49" s="50">
        <v>170</v>
      </c>
      <c r="E49" s="11"/>
      <c r="F49" s="50">
        <v>170</v>
      </c>
      <c r="G49" s="11"/>
      <c r="H49" s="11"/>
      <c r="I49" s="11"/>
    </row>
    <row r="50" spans="1:9" ht="15">
      <c r="A50" s="4" t="s">
        <v>191</v>
      </c>
      <c r="B50" s="11"/>
      <c r="C50" s="11"/>
      <c r="D50" s="50">
        <v>195</v>
      </c>
      <c r="E50" s="11"/>
      <c r="F50" s="50">
        <v>195</v>
      </c>
      <c r="G50" s="11"/>
      <c r="H50" s="11"/>
      <c r="I50" s="11"/>
    </row>
    <row r="51" spans="1:9" ht="15">
      <c r="A51" s="4" t="s">
        <v>192</v>
      </c>
      <c r="B51" s="11"/>
      <c r="C51" s="11"/>
      <c r="D51" s="50">
        <v>340</v>
      </c>
      <c r="E51" s="11"/>
      <c r="F51" s="50">
        <v>340</v>
      </c>
      <c r="G51" s="11"/>
      <c r="H51" s="11"/>
      <c r="I51" s="11"/>
    </row>
    <row r="52" spans="1:9" ht="15">
      <c r="A52" s="4" t="s">
        <v>193</v>
      </c>
      <c r="B52" s="11"/>
      <c r="C52" s="11"/>
      <c r="D52" s="50">
        <v>335</v>
      </c>
      <c r="E52" s="11"/>
      <c r="F52" s="50">
        <v>335</v>
      </c>
      <c r="G52" s="11"/>
      <c r="H52" s="11"/>
      <c r="I52" s="11"/>
    </row>
    <row r="53" spans="1:9" ht="15">
      <c r="A53" s="4" t="s">
        <v>194</v>
      </c>
      <c r="B53" s="11"/>
      <c r="C53" s="11"/>
      <c r="D53" s="50">
        <v>325</v>
      </c>
      <c r="E53" s="11"/>
      <c r="F53" s="50">
        <v>325</v>
      </c>
      <c r="G53" s="11"/>
      <c r="H53" s="11"/>
      <c r="I53" s="11"/>
    </row>
    <row r="54" spans="1:9" ht="15">
      <c r="A54" s="4" t="s">
        <v>195</v>
      </c>
      <c r="B54" s="11"/>
      <c r="C54" s="11"/>
      <c r="D54" s="50">
        <v>210</v>
      </c>
      <c r="E54" s="11"/>
      <c r="F54" s="50">
        <v>210</v>
      </c>
      <c r="G54" s="11"/>
      <c r="H54" s="11"/>
      <c r="I54" s="11"/>
    </row>
    <row r="55" spans="1:9" ht="15">
      <c r="A55" s="4" t="s">
        <v>196</v>
      </c>
      <c r="B55" s="11"/>
      <c r="C55" s="11"/>
      <c r="D55" s="50">
        <v>170</v>
      </c>
      <c r="E55" s="11"/>
      <c r="F55" s="50">
        <v>170</v>
      </c>
      <c r="G55" s="11"/>
      <c r="H55" s="11"/>
      <c r="I55" s="11"/>
    </row>
    <row r="56" spans="1:9" ht="15">
      <c r="A56" s="4" t="s">
        <v>197</v>
      </c>
      <c r="B56" s="11"/>
      <c r="C56" s="11"/>
      <c r="D56" s="50">
        <v>195</v>
      </c>
      <c r="E56" s="11"/>
      <c r="F56" s="50">
        <v>195</v>
      </c>
      <c r="G56" s="11"/>
      <c r="H56" s="11"/>
      <c r="I56" s="11"/>
    </row>
    <row r="57" spans="1:9" ht="15">
      <c r="A57" s="4" t="s">
        <v>198</v>
      </c>
      <c r="B57" s="11"/>
      <c r="C57" s="11"/>
      <c r="D57" s="50">
        <v>340</v>
      </c>
      <c r="E57" s="11"/>
      <c r="F57" s="50">
        <v>340</v>
      </c>
      <c r="G57" s="11"/>
      <c r="H57" s="11"/>
      <c r="I57" s="11"/>
    </row>
    <row r="58" spans="1:9" ht="15">
      <c r="A58" s="4" t="s">
        <v>199</v>
      </c>
      <c r="B58" s="11"/>
      <c r="C58" s="11"/>
      <c r="D58" s="50">
        <v>335</v>
      </c>
      <c r="E58" s="11"/>
      <c r="F58" s="50">
        <v>335</v>
      </c>
      <c r="G58" s="11"/>
      <c r="H58" s="11"/>
      <c r="I58" s="11"/>
    </row>
    <row r="59" spans="1:9" ht="15">
      <c r="A59" s="4" t="s">
        <v>200</v>
      </c>
      <c r="B59" s="11"/>
      <c r="C59" s="11"/>
      <c r="D59" s="11"/>
      <c r="E59" s="11"/>
      <c r="F59" s="11"/>
      <c r="G59" s="11"/>
      <c r="H59" s="11"/>
      <c r="I59" s="11"/>
    </row>
    <row r="60" spans="1:9" ht="15">
      <c r="A60" s="4" t="s">
        <v>201</v>
      </c>
      <c r="B60" s="11"/>
      <c r="C60" s="11"/>
      <c r="D60" s="11"/>
      <c r="E60" s="11"/>
      <c r="F60" s="11"/>
      <c r="G60" s="11"/>
      <c r="H60" s="11"/>
      <c r="I60" s="11"/>
    </row>
    <row r="61" spans="1:9" ht="15">
      <c r="A61" s="4" t="s">
        <v>248</v>
      </c>
      <c r="B61" s="11"/>
      <c r="C61" s="11"/>
      <c r="D61" s="11"/>
      <c r="E61" s="11"/>
      <c r="F61" s="11"/>
      <c r="G61" s="11"/>
      <c r="H61" s="11"/>
      <c r="I61" s="11"/>
    </row>
    <row r="62" spans="1:9" ht="15">
      <c r="A62" s="4" t="s">
        <v>249</v>
      </c>
      <c r="B62" s="11"/>
      <c r="C62" s="11"/>
      <c r="D62" s="11"/>
      <c r="E62" s="11"/>
      <c r="F62" s="11"/>
      <c r="G62" s="11"/>
      <c r="H62" s="11"/>
      <c r="I62" s="11"/>
    </row>
    <row r="63" spans="1:9" ht="15">
      <c r="A63" s="4" t="s">
        <v>250</v>
      </c>
      <c r="B63" s="11"/>
      <c r="C63" s="11"/>
      <c r="D63" s="11"/>
      <c r="E63" s="11"/>
      <c r="F63" s="11"/>
      <c r="G63" s="11"/>
      <c r="H63" s="11"/>
      <c r="I63" s="11"/>
    </row>
    <row r="64" spans="1:9" ht="15">
      <c r="A64" s="4" t="s">
        <v>251</v>
      </c>
      <c r="B64" s="11"/>
      <c r="C64" s="11"/>
      <c r="D64" s="11"/>
      <c r="E64" s="11"/>
      <c r="F64" s="11"/>
      <c r="G64" s="11"/>
      <c r="H64" s="11"/>
      <c r="I64" s="11"/>
    </row>
    <row r="65" spans="1:9" ht="15">
      <c r="A65" s="4" t="s">
        <v>252</v>
      </c>
      <c r="B65" s="11"/>
      <c r="C65" s="11"/>
      <c r="D65" s="11"/>
      <c r="E65" s="11"/>
      <c r="F65" s="11"/>
      <c r="G65" s="11"/>
      <c r="H65" s="11"/>
      <c r="I65" s="11"/>
    </row>
    <row r="66" spans="1:9" ht="15">
      <c r="A66" s="4" t="s">
        <v>253</v>
      </c>
      <c r="B66" s="11"/>
      <c r="C66" s="11"/>
      <c r="D66" s="11"/>
      <c r="E66" s="11"/>
      <c r="F66" s="11"/>
      <c r="G66" s="11"/>
      <c r="H66" s="11"/>
      <c r="I66" s="11"/>
    </row>
    <row r="67" spans="1:9" ht="15">
      <c r="A67" s="4" t="s">
        <v>254</v>
      </c>
      <c r="B67" s="11"/>
      <c r="C67" s="11"/>
      <c r="D67" s="11"/>
      <c r="E67" s="11"/>
      <c r="F67" s="11"/>
      <c r="G67" s="11"/>
      <c r="H67" s="11"/>
      <c r="I67" s="11"/>
    </row>
    <row r="68" spans="1:9" ht="15">
      <c r="A68" s="4" t="s">
        <v>255</v>
      </c>
      <c r="B68" s="11"/>
      <c r="C68" s="11"/>
      <c r="D68" s="11"/>
      <c r="E68" s="11"/>
      <c r="F68" s="11"/>
      <c r="G68" s="11"/>
      <c r="H68" s="11"/>
      <c r="I68" s="11"/>
    </row>
    <row r="69" spans="1:9" ht="15">
      <c r="A69" s="4" t="s">
        <v>256</v>
      </c>
      <c r="B69" s="11"/>
      <c r="C69" s="11"/>
      <c r="D69" s="11"/>
      <c r="E69" s="11"/>
      <c r="F69" s="11"/>
      <c r="G69" s="11"/>
      <c r="H69" s="11"/>
      <c r="I69" s="50">
        <v>170</v>
      </c>
    </row>
    <row r="70" spans="1:9" ht="15">
      <c r="A70" s="4" t="s">
        <v>257</v>
      </c>
      <c r="B70" s="11"/>
      <c r="C70" s="11"/>
      <c r="D70" s="11"/>
      <c r="E70" s="11"/>
      <c r="F70" s="11"/>
      <c r="G70" s="11"/>
      <c r="H70" s="11"/>
      <c r="I70" s="50">
        <v>170</v>
      </c>
    </row>
    <row r="71" spans="1:9" ht="15">
      <c r="A71" s="4" t="s">
        <v>258</v>
      </c>
      <c r="B71" s="11"/>
      <c r="C71" s="11"/>
      <c r="D71" s="11"/>
      <c r="E71" s="11"/>
      <c r="F71" s="11"/>
      <c r="G71" s="11"/>
      <c r="H71" s="11"/>
      <c r="I71" s="50">
        <v>195</v>
      </c>
    </row>
    <row r="72" spans="1:9" ht="15">
      <c r="A72" s="4" t="s">
        <v>259</v>
      </c>
      <c r="B72" s="11"/>
      <c r="C72" s="11"/>
      <c r="D72" s="11"/>
      <c r="E72" s="11"/>
      <c r="F72" s="11"/>
      <c r="G72" s="11"/>
      <c r="H72" s="11"/>
      <c r="I72" s="50">
        <v>195</v>
      </c>
    </row>
    <row r="73" spans="1:9" ht="15">
      <c r="A73" s="4" t="s">
        <v>260</v>
      </c>
      <c r="B73" s="11"/>
      <c r="C73" s="11"/>
      <c r="D73" s="11"/>
      <c r="E73" s="11"/>
      <c r="F73" s="11"/>
      <c r="G73" s="11"/>
      <c r="H73" s="11"/>
      <c r="I73" s="50">
        <v>210</v>
      </c>
    </row>
    <row r="74" spans="1:9" ht="15">
      <c r="A74" s="4" t="s">
        <v>261</v>
      </c>
      <c r="B74" s="11"/>
      <c r="C74" s="11"/>
      <c r="D74" s="11"/>
      <c r="E74" s="11"/>
      <c r="F74" s="11"/>
      <c r="G74" s="11"/>
      <c r="H74" s="11"/>
      <c r="I74" s="50">
        <v>210</v>
      </c>
    </row>
    <row r="75" spans="1:9" ht="15">
      <c r="A75" s="4" t="s">
        <v>262</v>
      </c>
      <c r="B75" s="11"/>
      <c r="C75" s="11"/>
      <c r="D75" s="11"/>
      <c r="E75" s="11"/>
      <c r="F75" s="11"/>
      <c r="G75" s="11"/>
      <c r="H75" s="11"/>
      <c r="I75" s="50">
        <v>325</v>
      </c>
    </row>
    <row r="76" spans="1:9" ht="15">
      <c r="A76" s="4" t="s">
        <v>263</v>
      </c>
      <c r="B76" s="11"/>
      <c r="C76" s="11"/>
      <c r="D76" s="11"/>
      <c r="E76" s="11"/>
      <c r="F76" s="11"/>
      <c r="G76" s="11"/>
      <c r="H76" s="11"/>
      <c r="I76" s="50">
        <v>325</v>
      </c>
    </row>
    <row r="77" spans="1:9" ht="15">
      <c r="A77" s="4" t="s">
        <v>264</v>
      </c>
      <c r="B77" s="11"/>
      <c r="C77" s="11"/>
      <c r="D77" s="11"/>
      <c r="E77" s="11"/>
      <c r="F77" s="11"/>
      <c r="G77" s="11"/>
      <c r="H77" s="11"/>
      <c r="I77" s="50">
        <v>335</v>
      </c>
    </row>
    <row r="78" spans="1:9" ht="15">
      <c r="A78" s="4" t="s">
        <v>265</v>
      </c>
      <c r="B78" s="11"/>
      <c r="C78" s="11"/>
      <c r="D78" s="11"/>
      <c r="E78" s="11"/>
      <c r="F78" s="11"/>
      <c r="G78" s="11"/>
      <c r="H78" s="11"/>
      <c r="I78" s="50">
        <v>335</v>
      </c>
    </row>
    <row r="79" spans="1:9" ht="15">
      <c r="A79" s="4" t="s">
        <v>266</v>
      </c>
      <c r="B79" s="11"/>
      <c r="C79" s="11"/>
      <c r="D79" s="11"/>
      <c r="E79" s="11"/>
      <c r="F79" s="11"/>
      <c r="G79" s="11"/>
      <c r="H79" s="11"/>
      <c r="I79" s="50">
        <v>340</v>
      </c>
    </row>
    <row r="80" spans="1:9" ht="15">
      <c r="A80" s="4" t="s">
        <v>267</v>
      </c>
      <c r="B80" s="11"/>
      <c r="C80" s="11"/>
      <c r="D80" s="11"/>
      <c r="E80" s="11"/>
      <c r="F80" s="11"/>
      <c r="G80" s="11"/>
      <c r="H80" s="11"/>
      <c r="I80" s="50">
        <v>340</v>
      </c>
    </row>
    <row r="81" spans="1:9" ht="15">
      <c r="A81" s="4" t="s">
        <v>268</v>
      </c>
      <c r="B81" s="11"/>
      <c r="C81" s="11"/>
      <c r="D81" s="11"/>
      <c r="E81" s="11"/>
      <c r="F81" s="11"/>
      <c r="G81" s="11"/>
      <c r="H81" s="11"/>
      <c r="I81" s="11"/>
    </row>
    <row r="90" ht="15">
      <c r="L90">
        <v>-4142</v>
      </c>
    </row>
  </sheetData>
  <sheetProtection/>
  <mergeCells count="3">
    <mergeCell ref="R31:R32"/>
    <mergeCell ref="S31:S32"/>
    <mergeCell ref="T31:T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4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4.7109375" style="0" customWidth="1"/>
    <col min="2" max="2" width="23.8515625" style="0" customWidth="1"/>
    <col min="3" max="3" width="12.421875" style="0" customWidth="1"/>
    <col min="4" max="4" width="2.7109375" style="0" customWidth="1"/>
    <col min="5" max="5" width="11.57421875" style="0" customWidth="1"/>
    <col min="6" max="6" width="13.8515625" style="0" customWidth="1"/>
    <col min="7" max="7" width="11.8515625" style="0" customWidth="1"/>
  </cols>
  <sheetData>
    <row r="1" spans="1:7" ht="15">
      <c r="A1" s="4"/>
      <c r="B1" s="4"/>
      <c r="C1" s="4"/>
      <c r="D1" s="4"/>
      <c r="E1" s="4"/>
      <c r="F1" s="4"/>
      <c r="G1" s="4"/>
    </row>
    <row r="2" spans="1:17" ht="18" customHeight="1">
      <c r="A2" s="3" t="s">
        <v>0</v>
      </c>
      <c r="B2" s="26"/>
      <c r="C2" s="27"/>
      <c r="D2" s="3" t="s">
        <v>1</v>
      </c>
      <c r="E2" s="26"/>
      <c r="F2" s="34"/>
      <c r="G2" s="2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customHeight="1">
      <c r="A3" s="3" t="s">
        <v>2</v>
      </c>
      <c r="B3" s="29"/>
      <c r="C3" s="27"/>
      <c r="D3" s="3" t="s">
        <v>3</v>
      </c>
      <c r="E3" s="26"/>
      <c r="F3" s="34"/>
      <c r="G3" s="27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8" customHeight="1">
      <c r="A4" s="4"/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9.5" customHeight="1">
      <c r="A5" s="4"/>
      <c r="B5" s="4"/>
      <c r="C5" s="5" t="s">
        <v>4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9.5" customHeight="1">
      <c r="A6" s="4"/>
      <c r="B6" s="4"/>
      <c r="C6" s="3" t="s">
        <v>60</v>
      </c>
      <c r="D6" s="4"/>
      <c r="E6" s="26"/>
      <c r="F6" s="4"/>
      <c r="G6" s="4"/>
      <c r="H6" s="6"/>
      <c r="I6" s="3"/>
      <c r="J6" s="6"/>
      <c r="K6" s="6"/>
      <c r="L6" s="6"/>
      <c r="M6" s="6"/>
      <c r="N6" s="6"/>
      <c r="O6" s="6"/>
      <c r="P6" s="6"/>
      <c r="Q6" s="6"/>
    </row>
    <row r="7" spans="1:17" ht="19.5" customHeight="1">
      <c r="A7" s="4"/>
      <c r="B7" s="4"/>
      <c r="C7" s="3" t="s">
        <v>61</v>
      </c>
      <c r="D7" s="4"/>
      <c r="E7" s="26"/>
      <c r="F7" s="4"/>
      <c r="G7" s="4"/>
      <c r="H7" s="6"/>
      <c r="I7" s="3"/>
      <c r="J7" s="6"/>
      <c r="K7" s="6"/>
      <c r="L7" s="6"/>
      <c r="M7" s="6"/>
      <c r="N7" s="6"/>
      <c r="O7" s="6"/>
      <c r="P7" s="6"/>
      <c r="Q7" s="6"/>
    </row>
    <row r="8" spans="1:17" ht="19.5" customHeight="1">
      <c r="A8" s="4"/>
      <c r="B8" s="4"/>
      <c r="C8" s="3" t="s">
        <v>5</v>
      </c>
      <c r="D8" s="4"/>
      <c r="E8" s="26"/>
      <c r="F8" s="4"/>
      <c r="G8" s="4"/>
      <c r="H8" s="6"/>
      <c r="I8" s="3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4"/>
      <c r="B9" s="4"/>
      <c r="C9" s="3" t="s">
        <v>59</v>
      </c>
      <c r="D9" s="4"/>
      <c r="E9" s="26"/>
      <c r="F9" s="4"/>
      <c r="G9" s="4"/>
      <c r="H9" s="6"/>
      <c r="I9" s="3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4"/>
      <c r="B10" s="4"/>
      <c r="C10" s="3" t="s">
        <v>62</v>
      </c>
      <c r="D10" s="4"/>
      <c r="E10" s="26"/>
      <c r="F10" s="4"/>
      <c r="G10" s="4"/>
      <c r="H10" s="6"/>
      <c r="I10" s="3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4"/>
      <c r="B11" s="4"/>
      <c r="C11" s="3" t="s">
        <v>63</v>
      </c>
      <c r="D11" s="4"/>
      <c r="E11" s="26"/>
      <c r="F11" s="4"/>
      <c r="G11" s="4"/>
      <c r="H11" s="6"/>
      <c r="I11" s="3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4"/>
      <c r="B12" s="4"/>
      <c r="C12" s="3" t="s">
        <v>64</v>
      </c>
      <c r="D12" s="4"/>
      <c r="E12" s="26"/>
      <c r="F12" s="4"/>
      <c r="G12" s="4"/>
      <c r="H12" s="6"/>
      <c r="I12" s="3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4"/>
      <c r="B13" s="4"/>
      <c r="C13" s="3" t="s">
        <v>6</v>
      </c>
      <c r="D13" s="4"/>
      <c r="E13" s="26"/>
      <c r="F13" s="4"/>
      <c r="G13" s="4"/>
      <c r="H13" s="6"/>
      <c r="I13" s="3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4"/>
      <c r="B14" s="4"/>
      <c r="C14" s="3" t="s">
        <v>7</v>
      </c>
      <c r="D14" s="4"/>
      <c r="E14" s="26">
        <v>40</v>
      </c>
      <c r="F14" s="4"/>
      <c r="G14" s="4"/>
      <c r="H14" s="6"/>
      <c r="I14" s="3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4"/>
      <c r="B15" s="4"/>
      <c r="C15" s="3" t="s">
        <v>8</v>
      </c>
      <c r="D15" s="4"/>
      <c r="E15" s="26"/>
      <c r="F15" s="4"/>
      <c r="G15" s="4"/>
      <c r="H15" s="6"/>
      <c r="I15" s="3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4"/>
      <c r="B16" s="4"/>
      <c r="C16" s="3"/>
      <c r="D16" s="4"/>
      <c r="E16" s="27"/>
      <c r="F16" s="4"/>
      <c r="G16" s="4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4"/>
      <c r="B17" s="4"/>
      <c r="C17" s="5" t="s">
        <v>155</v>
      </c>
      <c r="D17" s="4"/>
      <c r="E17" s="27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4"/>
      <c r="B18" s="4"/>
      <c r="C18" s="3" t="s">
        <v>153</v>
      </c>
      <c r="D18" s="4"/>
      <c r="E18" s="26"/>
      <c r="F18" s="4"/>
      <c r="G18" s="4"/>
      <c r="H18" s="6"/>
      <c r="I18" s="3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4"/>
      <c r="B19" s="4"/>
      <c r="C19" s="3" t="s">
        <v>154</v>
      </c>
      <c r="D19" s="4"/>
      <c r="E19" s="26"/>
      <c r="F19" s="4"/>
      <c r="G19" s="4"/>
      <c r="H19" s="6"/>
      <c r="I19" s="3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4"/>
      <c r="B20" s="4"/>
      <c r="C20" s="3" t="s">
        <v>160</v>
      </c>
      <c r="D20" s="4"/>
      <c r="E20" s="26"/>
      <c r="F20" s="4"/>
      <c r="G20" s="4"/>
      <c r="H20" s="6"/>
      <c r="I20" s="3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4"/>
      <c r="B21" s="4"/>
      <c r="C21" s="3" t="s">
        <v>80</v>
      </c>
      <c r="D21" s="4"/>
      <c r="E21" s="26"/>
      <c r="F21" s="4"/>
      <c r="G21" s="4"/>
      <c r="H21" s="6"/>
      <c r="I21" s="3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4"/>
      <c r="B22" s="4"/>
      <c r="C22" s="3" t="s">
        <v>159</v>
      </c>
      <c r="D22" s="4"/>
      <c r="E22" s="29"/>
      <c r="F22" s="4"/>
      <c r="G22" s="4"/>
      <c r="H22" s="6"/>
      <c r="I22" s="3"/>
      <c r="J22" s="6"/>
      <c r="K22" s="6"/>
      <c r="L22" s="6"/>
      <c r="M22" s="6"/>
      <c r="N22" s="6"/>
      <c r="O22" s="6"/>
      <c r="P22" s="6"/>
      <c r="Q22" s="6"/>
    </row>
    <row r="23" spans="1:17" ht="19.5" customHeight="1">
      <c r="A23" s="4"/>
      <c r="B23" s="4"/>
      <c r="C23" s="3" t="s">
        <v>161</v>
      </c>
      <c r="D23" s="4"/>
      <c r="E23" s="29"/>
      <c r="F23" s="4"/>
      <c r="G23" s="4"/>
      <c r="H23" s="6"/>
      <c r="I23" s="3"/>
      <c r="J23" s="6"/>
      <c r="K23" s="6"/>
      <c r="L23" s="6"/>
      <c r="M23" s="6"/>
      <c r="N23" s="6"/>
      <c r="O23" s="6"/>
      <c r="P23" s="6"/>
      <c r="Q23" s="6"/>
    </row>
    <row r="24" spans="1:17" ht="19.5" customHeight="1">
      <c r="A24" s="4"/>
      <c r="B24" s="4"/>
      <c r="C24" s="3" t="s">
        <v>81</v>
      </c>
      <c r="D24" s="4"/>
      <c r="E24" s="29"/>
      <c r="F24" s="4"/>
      <c r="G24" s="4"/>
      <c r="H24" s="6"/>
      <c r="I24" s="3"/>
      <c r="J24" s="6"/>
      <c r="K24" s="6"/>
      <c r="L24" s="6"/>
      <c r="M24" s="6"/>
      <c r="N24" s="6"/>
      <c r="O24" s="6"/>
      <c r="P24" s="6"/>
      <c r="Q24" s="6"/>
    </row>
    <row r="25" spans="1:17" ht="19.5" customHeight="1">
      <c r="A25" s="4"/>
      <c r="B25" s="4"/>
      <c r="C25" s="3" t="s">
        <v>82</v>
      </c>
      <c r="D25" s="4"/>
      <c r="E25" s="29"/>
      <c r="F25" s="4"/>
      <c r="G25" s="4"/>
      <c r="H25" s="6"/>
      <c r="I25" s="3"/>
      <c r="J25" s="6"/>
      <c r="K25" s="6"/>
      <c r="L25" s="6"/>
      <c r="M25" s="6"/>
      <c r="N25" s="6"/>
      <c r="O25" s="6"/>
      <c r="P25" s="6"/>
      <c r="Q25" s="6"/>
    </row>
    <row r="26" spans="1:17" ht="19.5" customHeight="1">
      <c r="A26" s="4"/>
      <c r="B26" s="4"/>
      <c r="C26" s="3" t="s">
        <v>83</v>
      </c>
      <c r="D26" s="4"/>
      <c r="E26" s="29"/>
      <c r="F26" s="4"/>
      <c r="G26" s="4"/>
      <c r="H26" s="6"/>
      <c r="I26" s="4"/>
      <c r="J26" s="6"/>
      <c r="K26" s="6"/>
      <c r="L26" s="6"/>
      <c r="M26" s="6"/>
      <c r="N26" s="6"/>
      <c r="O26" s="6"/>
      <c r="P26" s="6"/>
      <c r="Q26" s="6"/>
    </row>
    <row r="27" spans="1:17" ht="19.5" customHeight="1">
      <c r="A27" s="4"/>
      <c r="B27" s="4"/>
      <c r="C27" s="3" t="s">
        <v>162</v>
      </c>
      <c r="D27" s="4"/>
      <c r="E27" s="29"/>
      <c r="F27" s="4"/>
      <c r="G27" s="4"/>
      <c r="H27" s="6"/>
      <c r="I27" s="4"/>
      <c r="J27" s="6"/>
      <c r="K27" s="6"/>
      <c r="L27" s="6"/>
      <c r="M27" s="6"/>
      <c r="N27" s="6"/>
      <c r="O27" s="6"/>
      <c r="P27" s="6"/>
      <c r="Q27" s="6"/>
    </row>
    <row r="28" spans="1:17" ht="19.5" customHeight="1">
      <c r="A28" s="4"/>
      <c r="B28" s="4"/>
      <c r="C28" s="3" t="s">
        <v>158</v>
      </c>
      <c r="D28" s="4"/>
      <c r="E28" s="29"/>
      <c r="F28" s="27"/>
      <c r="G28" s="27"/>
      <c r="H28" s="6"/>
      <c r="I28" s="4"/>
      <c r="J28" s="6"/>
      <c r="K28" s="6"/>
      <c r="L28" s="6"/>
      <c r="M28" s="6"/>
      <c r="N28" s="6"/>
      <c r="O28" s="6"/>
      <c r="P28" s="6"/>
      <c r="Q28" s="6"/>
    </row>
    <row r="29" spans="1:17" ht="19.5" customHeight="1">
      <c r="A29" s="4"/>
      <c r="B29" s="4"/>
      <c r="C29" s="3" t="s">
        <v>163</v>
      </c>
      <c r="D29" s="4"/>
      <c r="E29" s="29"/>
      <c r="F29" s="27"/>
      <c r="G29" s="27"/>
      <c r="H29" s="6"/>
      <c r="I29" s="3"/>
      <c r="J29" s="6"/>
      <c r="K29" s="6"/>
      <c r="L29" s="6"/>
      <c r="M29" s="6"/>
      <c r="N29" s="6"/>
      <c r="O29" s="6"/>
      <c r="P29" s="6"/>
      <c r="Q29" s="6"/>
    </row>
    <row r="30" spans="1:17" ht="19.5" customHeight="1">
      <c r="A30" s="4"/>
      <c r="B30" s="4"/>
      <c r="C30" s="3" t="s">
        <v>164</v>
      </c>
      <c r="D30" s="4"/>
      <c r="E30" s="29"/>
      <c r="F30" s="27"/>
      <c r="G30" s="27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6.75" customHeight="1">
      <c r="A31" s="4"/>
      <c r="B31" s="4"/>
      <c r="C31" s="4"/>
      <c r="D31" s="4"/>
      <c r="E31" s="27"/>
      <c r="F31" s="27"/>
      <c r="G31" s="27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">
      <c r="A32" s="6"/>
      <c r="B32" s="6"/>
      <c r="C32" s="6"/>
      <c r="D32" s="6"/>
      <c r="E32" s="19"/>
      <c r="F32" s="19"/>
      <c r="G32" s="19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">
      <c r="A33" s="6"/>
      <c r="B33" s="6"/>
      <c r="C33" s="6"/>
      <c r="D33" s="6"/>
      <c r="E33" s="19"/>
      <c r="F33" s="19"/>
      <c r="G33" s="19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">
      <c r="A34" s="6"/>
      <c r="B34" s="6"/>
      <c r="C34" s="6"/>
      <c r="D34" s="6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7:G16"/>
  <sheetViews>
    <sheetView zoomScalePageLayoutView="0" workbookViewId="0" topLeftCell="A1">
      <selection activeCell="I9" sqref="I9"/>
    </sheetView>
  </sheetViews>
  <sheetFormatPr defaultColWidth="9.140625" defaultRowHeight="15"/>
  <cols>
    <col min="5" max="5" width="16.00390625" style="0" customWidth="1"/>
    <col min="6" max="6" width="3.421875" style="0" customWidth="1"/>
    <col min="7" max="7" width="17.140625" style="0" customWidth="1"/>
  </cols>
  <sheetData>
    <row r="7" spans="4:7" ht="15">
      <c r="D7" s="5"/>
      <c r="E7" s="4" t="s">
        <v>65</v>
      </c>
      <c r="F7" s="4"/>
      <c r="G7" s="4" t="s">
        <v>66</v>
      </c>
    </row>
    <row r="8" spans="3:7" ht="15">
      <c r="C8" s="4"/>
      <c r="D8" s="3" t="s">
        <v>67</v>
      </c>
      <c r="E8" s="20">
        <v>6134546</v>
      </c>
      <c r="F8" s="6"/>
      <c r="G8" s="20">
        <v>6034546</v>
      </c>
    </row>
    <row r="9" spans="3:7" ht="15">
      <c r="C9" s="4"/>
      <c r="D9" s="3" t="s">
        <v>68</v>
      </c>
      <c r="E9" s="21">
        <v>0.4583333333333333</v>
      </c>
      <c r="F9" s="6"/>
      <c r="G9" s="21">
        <v>0.4583333333333333</v>
      </c>
    </row>
    <row r="10" spans="3:7" ht="15">
      <c r="C10" s="4"/>
      <c r="D10" s="10" t="s">
        <v>69</v>
      </c>
      <c r="E10" s="20">
        <v>6250000</v>
      </c>
      <c r="F10" s="6"/>
      <c r="G10" s="20">
        <v>6248300</v>
      </c>
    </row>
    <row r="11" spans="3:7" ht="15">
      <c r="C11" s="4"/>
      <c r="D11" s="3" t="s">
        <v>70</v>
      </c>
      <c r="E11" s="21">
        <v>0.5</v>
      </c>
      <c r="F11" s="6"/>
      <c r="G11" s="21">
        <v>0.5</v>
      </c>
    </row>
    <row r="13" spans="4:7" ht="15">
      <c r="D13" s="3" t="s">
        <v>75</v>
      </c>
      <c r="E13" s="22">
        <v>115454</v>
      </c>
      <c r="F13" s="6"/>
      <c r="G13" s="22">
        <v>213754</v>
      </c>
    </row>
    <row r="14" spans="4:7" ht="15">
      <c r="D14" s="3" t="s">
        <v>77</v>
      </c>
      <c r="E14" s="23">
        <v>48.105831146240234</v>
      </c>
      <c r="F14" s="6"/>
      <c r="G14" s="23">
        <v>89.06416320800781</v>
      </c>
    </row>
    <row r="15" spans="4:7" ht="15">
      <c r="D15" s="3" t="s">
        <v>76</v>
      </c>
      <c r="E15" s="24">
        <v>0.10629557073116302</v>
      </c>
      <c r="F15" s="6"/>
      <c r="G15" s="24">
        <v>0.19679789245128632</v>
      </c>
    </row>
    <row r="16" spans="4:7" ht="15">
      <c r="D16" s="3" t="s">
        <v>156</v>
      </c>
      <c r="E16" s="23">
        <v>1.7669726610183716</v>
      </c>
      <c r="F16" s="6"/>
      <c r="G16" s="23">
        <v>3.2714109420776367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9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4.7109375" style="0" customWidth="1"/>
    <col min="3" max="3" width="28.140625" style="0" customWidth="1"/>
  </cols>
  <sheetData>
    <row r="1" spans="1:10" ht="15">
      <c r="A1" s="4"/>
      <c r="B1" s="4"/>
      <c r="C1" s="25" t="s">
        <v>78</v>
      </c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3" t="s">
        <v>0</v>
      </c>
      <c r="B3" s="26" t="s">
        <v>79</v>
      </c>
      <c r="C3" s="26"/>
      <c r="D3" s="27"/>
      <c r="E3" s="3" t="s">
        <v>1</v>
      </c>
      <c r="F3" s="28">
        <v>40060</v>
      </c>
      <c r="G3" s="26"/>
      <c r="H3" s="4"/>
      <c r="I3" s="4"/>
      <c r="J3" s="4"/>
    </row>
    <row r="4" spans="1:10" ht="15">
      <c r="A4" s="3" t="s">
        <v>2</v>
      </c>
      <c r="B4" s="29"/>
      <c r="C4" s="26"/>
      <c r="D4" s="4"/>
      <c r="E4" s="3" t="s">
        <v>3</v>
      </c>
      <c r="F4" s="26"/>
      <c r="G4" s="26"/>
      <c r="H4" s="27"/>
      <c r="I4" s="27"/>
      <c r="J4" s="27"/>
    </row>
    <row r="5" spans="1:10" ht="15">
      <c r="A5" s="4"/>
      <c r="B5" s="4"/>
      <c r="C5" s="3"/>
      <c r="D5" s="4"/>
      <c r="E5" s="27"/>
      <c r="F5" s="4"/>
      <c r="G5" s="4"/>
      <c r="H5" s="4"/>
      <c r="I5" s="4"/>
      <c r="J5" s="4"/>
    </row>
    <row r="6" spans="1:10" ht="15">
      <c r="A6" s="4"/>
      <c r="B6" s="4"/>
      <c r="C6" s="31" t="s">
        <v>84</v>
      </c>
      <c r="D6" s="4"/>
      <c r="E6" s="4"/>
      <c r="F6" s="4"/>
      <c r="G6" s="4"/>
      <c r="H6" s="4"/>
      <c r="I6" s="4"/>
      <c r="J6" s="4"/>
    </row>
    <row r="7" spans="1:10" ht="15">
      <c r="A7" s="4"/>
      <c r="B7" s="4"/>
      <c r="C7" s="30" t="s">
        <v>85</v>
      </c>
      <c r="D7" s="32" t="s">
        <v>86</v>
      </c>
      <c r="E7" s="4"/>
      <c r="F7" s="4"/>
      <c r="G7" s="4"/>
      <c r="H7" s="4"/>
      <c r="I7" s="4"/>
      <c r="J7" s="4"/>
    </row>
    <row r="8" spans="1:10" ht="15">
      <c r="A8" s="4"/>
      <c r="B8" s="4"/>
      <c r="C8" s="30" t="s">
        <v>87</v>
      </c>
      <c r="D8" s="32"/>
      <c r="E8" s="4"/>
      <c r="F8" s="4"/>
      <c r="G8" s="4"/>
      <c r="H8" s="4"/>
      <c r="I8" s="4"/>
      <c r="J8" s="4"/>
    </row>
    <row r="9" spans="1:10" ht="15">
      <c r="A9" s="4"/>
      <c r="B9" s="4"/>
      <c r="C9" s="30" t="s">
        <v>88</v>
      </c>
      <c r="D9" s="32"/>
      <c r="E9" s="4"/>
      <c r="F9" s="4"/>
      <c r="G9" s="4"/>
      <c r="H9" s="4"/>
      <c r="I9" s="4"/>
      <c r="J9" s="4"/>
    </row>
    <row r="10" spans="1:10" ht="15">
      <c r="A10" s="4"/>
      <c r="B10" s="4"/>
      <c r="C10" s="30" t="s">
        <v>89</v>
      </c>
      <c r="D10" s="32"/>
      <c r="E10" s="4"/>
      <c r="F10" s="4"/>
      <c r="G10" s="4"/>
      <c r="H10" s="4"/>
      <c r="I10" s="4"/>
      <c r="J10" s="4"/>
    </row>
    <row r="11" spans="1:10" ht="15">
      <c r="A11" s="4"/>
      <c r="B11" s="4"/>
      <c r="C11" s="30"/>
      <c r="D11" s="27"/>
      <c r="E11" s="4"/>
      <c r="F11" s="4"/>
      <c r="G11" s="4"/>
      <c r="H11" s="4"/>
      <c r="I11" s="4"/>
      <c r="J11" s="4"/>
    </row>
    <row r="12" spans="1:10" ht="15">
      <c r="A12" s="4"/>
      <c r="B12" s="4"/>
      <c r="C12" s="31" t="s">
        <v>90</v>
      </c>
      <c r="D12" s="4"/>
      <c r="E12" s="4"/>
      <c r="F12" s="4"/>
      <c r="G12" s="4"/>
      <c r="H12" s="4"/>
      <c r="I12" s="4"/>
      <c r="J12" s="4"/>
    </row>
    <row r="13" spans="1:10" ht="15">
      <c r="A13" s="4"/>
      <c r="B13" s="4"/>
      <c r="C13" s="30" t="s">
        <v>85</v>
      </c>
      <c r="D13" s="32" t="s">
        <v>86</v>
      </c>
      <c r="E13" s="4"/>
      <c r="F13" s="4"/>
      <c r="G13" s="4"/>
      <c r="H13" s="4"/>
      <c r="I13" s="4"/>
      <c r="J13" s="4"/>
    </row>
    <row r="14" spans="1:10" ht="15">
      <c r="A14" s="4"/>
      <c r="B14" s="4"/>
      <c r="C14" s="30" t="s">
        <v>91</v>
      </c>
      <c r="D14" s="32"/>
      <c r="E14" s="4"/>
      <c r="F14" s="4"/>
      <c r="G14" s="4"/>
      <c r="H14" s="4"/>
      <c r="I14" s="4"/>
      <c r="J14" s="4"/>
    </row>
    <row r="15" spans="1:10" ht="15">
      <c r="A15" s="4"/>
      <c r="B15" s="4"/>
      <c r="C15" s="30"/>
      <c r="D15" s="27"/>
      <c r="E15" s="4"/>
      <c r="F15" s="4"/>
      <c r="G15" s="4"/>
      <c r="H15" s="4"/>
      <c r="I15" s="4"/>
      <c r="J15" s="4"/>
    </row>
    <row r="16" spans="1:10" ht="15">
      <c r="A16" s="4"/>
      <c r="B16" s="4"/>
      <c r="C16" s="31" t="s">
        <v>92</v>
      </c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30" t="s">
        <v>85</v>
      </c>
      <c r="D17" s="32"/>
      <c r="E17" s="4"/>
      <c r="F17" s="4"/>
      <c r="G17" s="4"/>
      <c r="H17" s="4"/>
      <c r="I17" s="4"/>
      <c r="J17" s="4"/>
    </row>
    <row r="18" spans="1:10" ht="15">
      <c r="A18" s="4"/>
      <c r="B18" s="4"/>
      <c r="C18" s="30" t="s">
        <v>91</v>
      </c>
      <c r="D18" s="32">
        <v>2</v>
      </c>
      <c r="E18" s="4"/>
      <c r="F18" s="4"/>
      <c r="G18" s="4"/>
      <c r="H18" s="4"/>
      <c r="I18" s="4"/>
      <c r="J18" s="4"/>
    </row>
    <row r="19" spans="1:10" ht="15">
      <c r="A19" s="4"/>
      <c r="B19" s="4"/>
      <c r="C19" s="30" t="s">
        <v>93</v>
      </c>
      <c r="D19" s="32"/>
      <c r="E19" s="4"/>
      <c r="F19" s="4"/>
      <c r="G19" s="4"/>
      <c r="H19" s="4"/>
      <c r="I19" s="4"/>
      <c r="J19" s="4"/>
    </row>
    <row r="20" spans="1:10" ht="15">
      <c r="A20" s="4"/>
      <c r="B20" s="4"/>
      <c r="C20" s="30" t="s">
        <v>94</v>
      </c>
      <c r="D20" s="32"/>
      <c r="E20" s="4"/>
      <c r="F20" s="4"/>
      <c r="G20" s="4"/>
      <c r="H20" s="4"/>
      <c r="I20" s="4"/>
      <c r="J20" s="4"/>
    </row>
    <row r="21" spans="1:10" ht="15">
      <c r="A21" s="4"/>
      <c r="B21" s="4"/>
      <c r="C21" s="30" t="s">
        <v>95</v>
      </c>
      <c r="D21" s="32"/>
      <c r="E21" s="4"/>
      <c r="F21" s="4"/>
      <c r="G21" s="4"/>
      <c r="H21" s="4"/>
      <c r="I21" s="4"/>
      <c r="J21" s="4"/>
    </row>
    <row r="22" spans="1:10" ht="15">
      <c r="A22" s="4"/>
      <c r="B22" s="4"/>
      <c r="C22" s="30" t="s">
        <v>96</v>
      </c>
      <c r="D22" s="27"/>
      <c r="E22" s="26"/>
      <c r="F22" s="4"/>
      <c r="G22" s="4"/>
      <c r="H22" s="4"/>
      <c r="I22" s="4"/>
      <c r="J22" s="4"/>
    </row>
    <row r="23" spans="1:10" ht="15">
      <c r="A23" s="4"/>
      <c r="B23" s="4"/>
      <c r="C23" s="30"/>
      <c r="D23" s="27"/>
      <c r="E23" s="4"/>
      <c r="F23" s="4"/>
      <c r="G23" s="4"/>
      <c r="H23" s="4"/>
      <c r="I23" s="4"/>
      <c r="J23" s="4"/>
    </row>
    <row r="24" spans="1:10" ht="15">
      <c r="A24" s="4"/>
      <c r="B24" s="4"/>
      <c r="C24" s="30"/>
      <c r="D24" s="27"/>
      <c r="E24" s="4"/>
      <c r="F24" s="4"/>
      <c r="G24" s="4"/>
      <c r="H24" s="4"/>
      <c r="I24" s="4"/>
      <c r="J24" s="4"/>
    </row>
    <row r="25" spans="1:10" ht="15">
      <c r="A25" s="4"/>
      <c r="B25" s="4"/>
      <c r="C25" s="31" t="s">
        <v>97</v>
      </c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30" t="s">
        <v>85</v>
      </c>
      <c r="D26" s="32" t="s">
        <v>86</v>
      </c>
      <c r="E26" s="4"/>
      <c r="F26" s="4"/>
      <c r="G26" s="4"/>
      <c r="H26" s="4"/>
      <c r="I26" s="4"/>
      <c r="J26" s="4"/>
    </row>
    <row r="27" spans="1:10" ht="15">
      <c r="A27" s="4"/>
      <c r="B27" s="4"/>
      <c r="C27" s="30" t="s">
        <v>98</v>
      </c>
      <c r="D27" s="32"/>
      <c r="E27" s="4"/>
      <c r="F27" s="4"/>
      <c r="G27" s="4"/>
      <c r="H27" s="4"/>
      <c r="I27" s="4"/>
      <c r="J27" s="4"/>
    </row>
    <row r="28" spans="1:10" ht="15">
      <c r="A28" s="4"/>
      <c r="B28" s="4"/>
      <c r="C28" s="30" t="s">
        <v>99</v>
      </c>
      <c r="D28" s="32"/>
      <c r="E28" s="4"/>
      <c r="F28" s="4"/>
      <c r="G28" s="4"/>
      <c r="H28" s="4"/>
      <c r="I28" s="4"/>
      <c r="J28" s="4"/>
    </row>
    <row r="29" spans="1:10" ht="15">
      <c r="A29" s="4"/>
      <c r="B29" s="4"/>
      <c r="C29" s="30" t="s">
        <v>100</v>
      </c>
      <c r="D29" s="32"/>
      <c r="E29" s="4"/>
      <c r="F29" s="4"/>
      <c r="G29" s="4"/>
      <c r="H29" s="4"/>
      <c r="I29" s="4"/>
      <c r="J29" s="4"/>
    </row>
    <row r="30" spans="1:10" ht="15">
      <c r="A30" s="4"/>
      <c r="B30" s="4"/>
      <c r="C30" s="30" t="s">
        <v>101</v>
      </c>
      <c r="D30" s="32"/>
      <c r="E30" s="4"/>
      <c r="F30" s="4"/>
      <c r="G30" s="4"/>
      <c r="H30" s="4"/>
      <c r="I30" s="4"/>
      <c r="J30" s="4"/>
    </row>
    <row r="31" spans="1:10" ht="15">
      <c r="A31" s="4"/>
      <c r="B31" s="4"/>
      <c r="C31" s="30" t="s">
        <v>102</v>
      </c>
      <c r="D31" s="29"/>
      <c r="E31" s="26"/>
      <c r="F31" s="4"/>
      <c r="G31" s="4"/>
      <c r="H31" s="4"/>
      <c r="I31" s="4"/>
      <c r="J31" s="4"/>
    </row>
    <row r="32" spans="1:10" ht="15">
      <c r="A32" s="4"/>
      <c r="B32" s="4"/>
      <c r="C32" s="30"/>
      <c r="D32" s="27"/>
      <c r="E32" s="4"/>
      <c r="F32" s="4"/>
      <c r="G32" s="4"/>
      <c r="H32" s="4"/>
      <c r="I32" s="4"/>
      <c r="J32" s="4"/>
    </row>
    <row r="33" spans="1:10" ht="15">
      <c r="A33" s="4"/>
      <c r="B33" s="4"/>
      <c r="C33" s="30"/>
      <c r="D33" s="27"/>
      <c r="E33" s="4"/>
      <c r="F33" s="4"/>
      <c r="G33" s="4"/>
      <c r="H33" s="4"/>
      <c r="I33" s="4"/>
      <c r="J33" s="4"/>
    </row>
    <row r="34" spans="1:10" ht="15">
      <c r="A34" s="4"/>
      <c r="B34" s="4"/>
      <c r="C34" s="31" t="s">
        <v>103</v>
      </c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30" t="s">
        <v>85</v>
      </c>
      <c r="D35" s="32" t="s">
        <v>86</v>
      </c>
      <c r="E35" s="4"/>
      <c r="F35" s="4"/>
      <c r="G35" s="4"/>
      <c r="H35" s="4"/>
      <c r="I35" s="4"/>
      <c r="J35" s="4"/>
    </row>
    <row r="36" spans="1:10" ht="15">
      <c r="A36" s="4"/>
      <c r="B36" s="4"/>
      <c r="C36" s="30" t="s">
        <v>104</v>
      </c>
      <c r="D36" s="32"/>
      <c r="E36" s="4"/>
      <c r="F36" s="4"/>
      <c r="G36" s="4"/>
      <c r="H36" s="4"/>
      <c r="I36" s="4"/>
      <c r="J36" s="4"/>
    </row>
    <row r="37" spans="1:10" ht="15">
      <c r="A37" s="4"/>
      <c r="B37" s="4"/>
      <c r="C37" s="30" t="s">
        <v>105</v>
      </c>
      <c r="D37" s="32"/>
      <c r="E37" s="4"/>
      <c r="F37" s="4"/>
      <c r="G37" s="4"/>
      <c r="H37" s="4"/>
      <c r="I37" s="4"/>
      <c r="J37" s="4"/>
    </row>
    <row r="38" spans="1:10" ht="15">
      <c r="A38" s="4"/>
      <c r="B38" s="4"/>
      <c r="C38" s="30" t="s">
        <v>106</v>
      </c>
      <c r="D38" s="32"/>
      <c r="E38" s="4"/>
      <c r="F38" s="4"/>
      <c r="G38" s="4"/>
      <c r="H38" s="4"/>
      <c r="I38" s="4"/>
      <c r="J38" s="4"/>
    </row>
    <row r="39" spans="1:10" ht="15">
      <c r="A39" s="4"/>
      <c r="B39" s="4"/>
      <c r="C39" s="30" t="s">
        <v>107</v>
      </c>
      <c r="D39" s="32"/>
      <c r="E39" s="4"/>
      <c r="F39" s="4"/>
      <c r="G39" s="4"/>
      <c r="H39" s="4"/>
      <c r="I39" s="4"/>
      <c r="J39" s="4"/>
    </row>
    <row r="40" spans="1:10" ht="15">
      <c r="A40" s="4"/>
      <c r="B40" s="4"/>
      <c r="C40" s="30"/>
      <c r="D40" s="27"/>
      <c r="E40" s="4"/>
      <c r="F40" s="4"/>
      <c r="G40" s="4"/>
      <c r="H40" s="4"/>
      <c r="I40" s="4"/>
      <c r="J40" s="4"/>
    </row>
    <row r="41" spans="1:10" ht="15">
      <c r="A41" s="4"/>
      <c r="B41" s="4"/>
      <c r="C41" s="31" t="s">
        <v>108</v>
      </c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30" t="s">
        <v>109</v>
      </c>
      <c r="D42" s="4"/>
      <c r="E42" s="26" t="s">
        <v>110</v>
      </c>
      <c r="F42" s="4"/>
      <c r="G42" s="4"/>
      <c r="H42" s="4"/>
      <c r="I42" s="4"/>
      <c r="J42" s="4"/>
    </row>
    <row r="43" spans="1:10" ht="15">
      <c r="A43" s="4"/>
      <c r="B43" s="4"/>
      <c r="C43" s="30" t="s">
        <v>111</v>
      </c>
      <c r="D43" s="4"/>
      <c r="E43" s="29"/>
      <c r="F43" s="4"/>
      <c r="G43" s="4"/>
      <c r="H43" s="4"/>
      <c r="I43" s="4"/>
      <c r="J43" s="4"/>
    </row>
    <row r="44" spans="1:10" ht="15">
      <c r="A44" s="4"/>
      <c r="B44" s="4"/>
      <c r="C44" s="30"/>
      <c r="D44" s="4"/>
      <c r="E44" s="27"/>
      <c r="F44" s="4"/>
      <c r="G44" s="4"/>
      <c r="H44" s="4"/>
      <c r="I44" s="4"/>
      <c r="J44" s="4"/>
    </row>
    <row r="45" spans="1:10" ht="15">
      <c r="A45" s="4"/>
      <c r="B45" s="4"/>
      <c r="C45" s="31" t="s">
        <v>112</v>
      </c>
      <c r="D45" s="4"/>
      <c r="E45" s="27"/>
      <c r="F45" s="4"/>
      <c r="G45" s="4"/>
      <c r="H45" s="4"/>
      <c r="I45" s="4"/>
      <c r="J45" s="4"/>
    </row>
    <row r="46" spans="1:10" ht="15">
      <c r="A46" s="4"/>
      <c r="B46" s="4"/>
      <c r="C46" s="30" t="s">
        <v>88</v>
      </c>
      <c r="D46" s="32" t="s">
        <v>113</v>
      </c>
      <c r="E46" s="4"/>
      <c r="F46" s="4"/>
      <c r="G46" s="4"/>
      <c r="H46" s="4"/>
      <c r="I46" s="4"/>
      <c r="J46" s="4"/>
    </row>
    <row r="47" spans="1:10" ht="15">
      <c r="A47" s="4"/>
      <c r="B47" s="4"/>
      <c r="C47" s="30" t="s">
        <v>114</v>
      </c>
      <c r="D47" s="32" t="s">
        <v>113</v>
      </c>
      <c r="E47" s="4"/>
      <c r="F47" s="4"/>
      <c r="G47" s="4"/>
      <c r="H47" s="4"/>
      <c r="I47" s="4"/>
      <c r="J47" s="4"/>
    </row>
    <row r="48" spans="1:10" ht="15">
      <c r="A48" s="4"/>
      <c r="B48" s="4"/>
      <c r="C48" s="30" t="s">
        <v>96</v>
      </c>
      <c r="D48" s="27"/>
      <c r="E48" s="26"/>
      <c r="F48" s="4"/>
      <c r="G48" s="4"/>
      <c r="H48" s="4"/>
      <c r="I48" s="4"/>
      <c r="J48" s="4"/>
    </row>
    <row r="49" spans="1:10" ht="15">
      <c r="A49" s="4"/>
      <c r="B49" s="4"/>
      <c r="C49" s="30"/>
      <c r="D49" s="27"/>
      <c r="E49" s="27"/>
      <c r="F49" s="4"/>
      <c r="G49" s="4"/>
      <c r="H49" s="4"/>
      <c r="I49" s="4"/>
      <c r="J49" s="4"/>
    </row>
    <row r="50" spans="1:10" ht="15">
      <c r="A50" s="4"/>
      <c r="B50" s="4"/>
      <c r="C50" s="3"/>
      <c r="D50" s="4"/>
      <c r="E50" s="27"/>
      <c r="F50" s="4"/>
      <c r="G50" s="4"/>
      <c r="H50" s="4"/>
      <c r="I50" s="4"/>
      <c r="J50" s="4"/>
    </row>
    <row r="51" spans="1:10" ht="15">
      <c r="A51" s="4"/>
      <c r="B51" s="4"/>
      <c r="C51" s="5" t="s">
        <v>157</v>
      </c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3" t="s">
        <v>136</v>
      </c>
      <c r="D52" s="4"/>
      <c r="E52" s="26" t="s">
        <v>137</v>
      </c>
      <c r="F52" s="4"/>
      <c r="G52" s="4"/>
      <c r="H52" s="4"/>
      <c r="I52" s="4"/>
      <c r="J52" s="4"/>
    </row>
    <row r="53" spans="1:10" ht="15">
      <c r="A53" s="4"/>
      <c r="B53" s="4"/>
      <c r="C53" s="3" t="s">
        <v>138</v>
      </c>
      <c r="D53" s="4"/>
      <c r="E53" s="26" t="s">
        <v>139</v>
      </c>
      <c r="F53" s="4"/>
      <c r="G53" s="4"/>
      <c r="H53" s="4"/>
      <c r="I53" s="4"/>
      <c r="J53" s="4"/>
    </row>
    <row r="54" spans="1:10" ht="15">
      <c r="A54" s="4"/>
      <c r="B54" s="4"/>
      <c r="C54" s="3" t="s">
        <v>140</v>
      </c>
      <c r="D54" s="4"/>
      <c r="E54" s="26" t="s">
        <v>139</v>
      </c>
      <c r="F54" s="4"/>
      <c r="G54" s="4"/>
      <c r="H54" s="4"/>
      <c r="I54" s="4"/>
      <c r="J54" s="4"/>
    </row>
    <row r="55" spans="1:10" ht="15">
      <c r="A55" s="4"/>
      <c r="B55" s="4"/>
      <c r="C55" s="3"/>
      <c r="D55" s="4"/>
      <c r="E55" s="4"/>
      <c r="F55" s="4"/>
      <c r="G55" s="4"/>
      <c r="H55" s="4"/>
      <c r="I55" s="4"/>
      <c r="J55" s="4"/>
    </row>
    <row r="56" spans="1:10" ht="15">
      <c r="A56" s="4"/>
      <c r="B56" s="4"/>
      <c r="C56" s="3" t="s">
        <v>141</v>
      </c>
      <c r="D56" s="4"/>
      <c r="E56" s="26"/>
      <c r="F56" s="4"/>
      <c r="G56" s="4"/>
      <c r="H56" s="4"/>
      <c r="I56" s="4"/>
      <c r="J56" s="4"/>
    </row>
    <row r="57" spans="1:10" ht="15">
      <c r="A57" s="4"/>
      <c r="B57" s="4"/>
      <c r="C57" s="3" t="s">
        <v>142</v>
      </c>
      <c r="D57" s="4"/>
      <c r="E57" s="26"/>
      <c r="F57" s="4"/>
      <c r="G57" s="4"/>
      <c r="H57" s="4"/>
      <c r="I57" s="4"/>
      <c r="J57" s="4"/>
    </row>
    <row r="58" spans="1:10" ht="15">
      <c r="A58" s="4"/>
      <c r="B58" s="4"/>
      <c r="C58" s="3" t="s">
        <v>143</v>
      </c>
      <c r="D58" s="4"/>
      <c r="E58" s="26"/>
      <c r="F58" s="4"/>
      <c r="G58" s="4"/>
      <c r="H58" s="4"/>
      <c r="I58" s="4"/>
      <c r="J58" s="4"/>
    </row>
    <row r="59" spans="1:10" ht="15">
      <c r="A59" s="4"/>
      <c r="B59" s="4"/>
      <c r="C59" s="3" t="s">
        <v>144</v>
      </c>
      <c r="D59" s="4"/>
      <c r="E59" s="26"/>
      <c r="F59" s="4"/>
      <c r="G59" s="4"/>
      <c r="H59" s="4"/>
      <c r="I59" s="4"/>
      <c r="J59" s="4"/>
    </row>
    <row r="60" spans="1:10" ht="15">
      <c r="A60" s="4"/>
      <c r="B60" s="4"/>
      <c r="C60" s="3" t="s">
        <v>145</v>
      </c>
      <c r="D60" s="4"/>
      <c r="E60" s="26"/>
      <c r="F60" s="4"/>
      <c r="G60" s="4"/>
      <c r="H60" s="4"/>
      <c r="I60" s="4"/>
      <c r="J60" s="4"/>
    </row>
    <row r="61" spans="1:10" ht="15">
      <c r="A61" s="4"/>
      <c r="B61" s="4"/>
      <c r="C61" s="3" t="s">
        <v>146</v>
      </c>
      <c r="D61" s="4"/>
      <c r="E61" s="26"/>
      <c r="F61" s="4"/>
      <c r="G61" s="4"/>
      <c r="H61" s="4"/>
      <c r="I61" s="4"/>
      <c r="J61" s="4"/>
    </row>
    <row r="62" spans="1:10" ht="15">
      <c r="A62" s="4"/>
      <c r="B62" s="4"/>
      <c r="C62" s="3" t="s">
        <v>147</v>
      </c>
      <c r="D62" s="4"/>
      <c r="E62" s="26"/>
      <c r="F62" s="4"/>
      <c r="G62" s="4"/>
      <c r="H62" s="4"/>
      <c r="I62" s="4"/>
      <c r="J62" s="4"/>
    </row>
    <row r="63" spans="1:10" ht="15">
      <c r="A63" s="4"/>
      <c r="B63" s="4"/>
      <c r="C63" s="3" t="s">
        <v>148</v>
      </c>
      <c r="D63" s="4"/>
      <c r="E63" s="26"/>
      <c r="F63" s="4"/>
      <c r="G63" s="4"/>
      <c r="H63" s="4"/>
      <c r="I63" s="4"/>
      <c r="J63" s="4"/>
    </row>
    <row r="64" spans="1:10" ht="15">
      <c r="A64" s="4"/>
      <c r="B64" s="4"/>
      <c r="C64" s="3" t="s">
        <v>149</v>
      </c>
      <c r="D64" s="4"/>
      <c r="E64" s="26" t="s">
        <v>150</v>
      </c>
      <c r="F64" s="4"/>
      <c r="G64" s="4"/>
      <c r="H64" s="4"/>
      <c r="I64" s="4"/>
      <c r="J64" s="4"/>
    </row>
    <row r="65" spans="1:10" ht="15">
      <c r="A65" s="4"/>
      <c r="B65" s="4"/>
      <c r="C65" s="3" t="s">
        <v>151</v>
      </c>
      <c r="D65" s="4"/>
      <c r="E65" s="29" t="s">
        <v>150</v>
      </c>
      <c r="F65" s="4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3" t="s">
        <v>152</v>
      </c>
      <c r="D67" s="4"/>
      <c r="E67" s="33"/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s="19" customFormat="1" ht="15">
      <c r="A70" s="27"/>
      <c r="B70" s="27"/>
      <c r="C70" s="31"/>
      <c r="D70" s="27"/>
      <c r="E70" s="27"/>
      <c r="F70" s="27"/>
      <c r="G70" s="27"/>
      <c r="H70" s="27"/>
      <c r="I70" s="27"/>
      <c r="J70" s="27"/>
    </row>
    <row r="71" spans="1:10" s="19" customFormat="1" ht="15">
      <c r="A71" s="27"/>
      <c r="B71" s="27"/>
      <c r="C71" s="30"/>
      <c r="D71" s="27"/>
      <c r="E71" s="27"/>
      <c r="F71" s="27"/>
      <c r="G71" s="27"/>
      <c r="H71" s="27"/>
      <c r="I71" s="27"/>
      <c r="J71" s="27"/>
    </row>
    <row r="72" spans="1:10" s="19" customFormat="1" ht="15">
      <c r="A72" s="27"/>
      <c r="B72" s="27"/>
      <c r="C72" s="30"/>
      <c r="D72" s="27"/>
      <c r="E72" s="27"/>
      <c r="F72" s="27"/>
      <c r="G72" s="27"/>
      <c r="H72" s="27"/>
      <c r="I72" s="27"/>
      <c r="J72" s="27"/>
    </row>
    <row r="73" spans="1:10" s="19" customFormat="1" ht="15">
      <c r="A73" s="4"/>
      <c r="B73" s="4"/>
      <c r="C73" s="31" t="s">
        <v>115</v>
      </c>
      <c r="D73" s="4"/>
      <c r="E73" s="4"/>
      <c r="F73" s="27"/>
      <c r="G73" s="27"/>
      <c r="H73" s="27"/>
      <c r="I73" s="27"/>
      <c r="J73" s="27"/>
    </row>
    <row r="74" spans="1:10" s="19" customFormat="1" ht="15">
      <c r="A74" s="4"/>
      <c r="B74" s="4"/>
      <c r="C74" s="3" t="s">
        <v>116</v>
      </c>
      <c r="D74" s="4"/>
      <c r="E74" s="26"/>
      <c r="F74" s="27"/>
      <c r="G74" s="27"/>
      <c r="H74" s="27"/>
      <c r="I74" s="27"/>
      <c r="J74" s="27"/>
    </row>
    <row r="75" spans="1:10" s="19" customFormat="1" ht="15">
      <c r="A75" s="4"/>
      <c r="B75" s="4"/>
      <c r="C75" s="3" t="s">
        <v>117</v>
      </c>
      <c r="D75" s="4"/>
      <c r="E75" s="26"/>
      <c r="F75" s="27"/>
      <c r="G75" s="27"/>
      <c r="H75" s="27"/>
      <c r="I75" s="27"/>
      <c r="J75" s="27"/>
    </row>
    <row r="76" spans="1:10" s="19" customFormat="1" ht="15">
      <c r="A76" s="4"/>
      <c r="B76" s="4"/>
      <c r="C76" s="3" t="s">
        <v>118</v>
      </c>
      <c r="D76" s="4"/>
      <c r="E76" s="26"/>
      <c r="F76" s="27"/>
      <c r="G76" s="27"/>
      <c r="H76" s="27"/>
      <c r="I76" s="27"/>
      <c r="J76" s="27"/>
    </row>
    <row r="77" spans="1:10" s="19" customFormat="1" ht="15">
      <c r="A77" s="4"/>
      <c r="B77" s="4"/>
      <c r="C77" s="3" t="s">
        <v>119</v>
      </c>
      <c r="D77" s="4"/>
      <c r="E77" s="26"/>
      <c r="F77" s="27"/>
      <c r="G77" s="27"/>
      <c r="H77" s="27"/>
      <c r="I77" s="27"/>
      <c r="J77" s="27"/>
    </row>
    <row r="78" spans="1:10" s="19" customFormat="1" ht="15">
      <c r="A78" s="4"/>
      <c r="B78" s="4"/>
      <c r="C78" s="3" t="s">
        <v>120</v>
      </c>
      <c r="D78" s="4"/>
      <c r="E78" s="26"/>
      <c r="F78" s="27"/>
      <c r="G78" s="27"/>
      <c r="H78" s="27"/>
      <c r="I78" s="27"/>
      <c r="J78" s="27"/>
    </row>
    <row r="79" spans="1:10" s="19" customFormat="1" ht="15">
      <c r="A79" s="4"/>
      <c r="B79" s="4"/>
      <c r="C79" s="3" t="s">
        <v>121</v>
      </c>
      <c r="D79" s="4"/>
      <c r="E79" s="26"/>
      <c r="F79" s="27"/>
      <c r="G79" s="27"/>
      <c r="H79" s="27"/>
      <c r="I79" s="27"/>
      <c r="J79" s="27"/>
    </row>
    <row r="80" spans="1:10" s="19" customFormat="1" ht="15">
      <c r="A80" s="4"/>
      <c r="B80" s="4"/>
      <c r="C80" s="3"/>
      <c r="D80" s="4"/>
      <c r="E80" s="4"/>
      <c r="F80" s="27"/>
      <c r="G80" s="27"/>
      <c r="H80" s="27"/>
      <c r="I80" s="27"/>
      <c r="J80" s="27"/>
    </row>
    <row r="81" spans="1:10" s="19" customFormat="1" ht="15">
      <c r="A81" s="4"/>
      <c r="B81" s="4"/>
      <c r="C81" s="5" t="s">
        <v>122</v>
      </c>
      <c r="D81" s="4"/>
      <c r="E81" s="4"/>
      <c r="F81" s="27"/>
      <c r="G81" s="27"/>
      <c r="H81" s="27"/>
      <c r="I81" s="27"/>
      <c r="J81" s="27"/>
    </row>
    <row r="82" spans="1:10" s="19" customFormat="1" ht="15">
      <c r="A82" s="4"/>
      <c r="B82" s="4"/>
      <c r="C82" s="3" t="s">
        <v>123</v>
      </c>
      <c r="D82" s="4"/>
      <c r="E82" s="26"/>
      <c r="F82" s="27"/>
      <c r="G82" s="27"/>
      <c r="H82" s="27"/>
      <c r="I82" s="27"/>
      <c r="J82" s="27"/>
    </row>
    <row r="83" spans="1:10" s="19" customFormat="1" ht="15">
      <c r="A83" s="4"/>
      <c r="B83" s="4"/>
      <c r="C83" s="3" t="s">
        <v>124</v>
      </c>
      <c r="D83" s="4"/>
      <c r="E83" s="26"/>
      <c r="F83" s="27"/>
      <c r="G83" s="27"/>
      <c r="H83" s="27"/>
      <c r="I83" s="27"/>
      <c r="J83" s="27"/>
    </row>
    <row r="84" spans="1:10" s="19" customFormat="1" ht="15">
      <c r="A84" s="4"/>
      <c r="B84" s="4"/>
      <c r="C84" s="3" t="s">
        <v>125</v>
      </c>
      <c r="D84" s="4"/>
      <c r="E84" s="26"/>
      <c r="F84" s="27"/>
      <c r="G84" s="27"/>
      <c r="H84" s="27"/>
      <c r="I84" s="27"/>
      <c r="J84" s="27"/>
    </row>
    <row r="85" spans="1:10" s="19" customFormat="1" ht="15">
      <c r="A85" s="4"/>
      <c r="B85" s="4"/>
      <c r="C85" s="3" t="s">
        <v>126</v>
      </c>
      <c r="D85" s="4"/>
      <c r="E85" s="26"/>
      <c r="F85" s="27"/>
      <c r="G85" s="27"/>
      <c r="H85" s="27"/>
      <c r="I85" s="27"/>
      <c r="J85" s="27"/>
    </row>
    <row r="86" spans="1:10" s="19" customFormat="1" ht="15">
      <c r="A86" s="4"/>
      <c r="B86" s="4"/>
      <c r="C86" s="3" t="s">
        <v>127</v>
      </c>
      <c r="D86" s="4"/>
      <c r="E86" s="26"/>
      <c r="F86" s="27"/>
      <c r="G86" s="27"/>
      <c r="H86" s="27"/>
      <c r="I86" s="27"/>
      <c r="J86" s="27"/>
    </row>
    <row r="87" spans="1:10" s="19" customFormat="1" ht="15">
      <c r="A87" s="4"/>
      <c r="B87" s="4"/>
      <c r="C87" s="3" t="s">
        <v>128</v>
      </c>
      <c r="D87" s="4"/>
      <c r="E87" s="26"/>
      <c r="F87" s="27"/>
      <c r="G87" s="27"/>
      <c r="H87" s="27"/>
      <c r="I87" s="27"/>
      <c r="J87" s="27"/>
    </row>
    <row r="88" spans="1:10" s="19" customFormat="1" ht="15">
      <c r="A88" s="4"/>
      <c r="B88" s="4"/>
      <c r="C88" s="3" t="s">
        <v>129</v>
      </c>
      <c r="D88" s="4"/>
      <c r="E88" s="26"/>
      <c r="F88" s="27"/>
      <c r="G88" s="27"/>
      <c r="H88" s="27"/>
      <c r="I88" s="27"/>
      <c r="J88" s="27"/>
    </row>
    <row r="89" spans="1:10" s="19" customFormat="1" ht="15">
      <c r="A89" s="4"/>
      <c r="B89" s="4"/>
      <c r="C89" s="3" t="s">
        <v>130</v>
      </c>
      <c r="D89" s="4"/>
      <c r="E89" s="26"/>
      <c r="F89" s="27"/>
      <c r="G89" s="27"/>
      <c r="H89" s="27"/>
      <c r="I89" s="27"/>
      <c r="J89" s="27"/>
    </row>
    <row r="90" spans="1:10" s="19" customFormat="1" ht="15">
      <c r="A90" s="4"/>
      <c r="B90" s="4"/>
      <c r="C90" s="3" t="s">
        <v>131</v>
      </c>
      <c r="D90" s="4"/>
      <c r="E90" s="26"/>
      <c r="F90" s="27"/>
      <c r="G90" s="27"/>
      <c r="H90" s="27"/>
      <c r="I90" s="27"/>
      <c r="J90" s="27"/>
    </row>
    <row r="91" spans="1:10" s="19" customFormat="1" ht="15">
      <c r="A91" s="4"/>
      <c r="B91" s="4"/>
      <c r="C91" s="3" t="s">
        <v>132</v>
      </c>
      <c r="D91" s="4"/>
      <c r="E91" s="26"/>
      <c r="F91" s="27"/>
      <c r="G91" s="27"/>
      <c r="H91" s="27"/>
      <c r="I91" s="27"/>
      <c r="J91" s="27"/>
    </row>
    <row r="92" spans="1:10" s="19" customFormat="1" ht="15">
      <c r="A92" s="4"/>
      <c r="B92" s="4"/>
      <c r="C92" s="3" t="s">
        <v>133</v>
      </c>
      <c r="D92" s="4"/>
      <c r="E92" s="26"/>
      <c r="F92" s="27"/>
      <c r="G92" s="27"/>
      <c r="H92" s="27"/>
      <c r="I92" s="27"/>
      <c r="J92" s="27"/>
    </row>
    <row r="93" spans="1:10" s="19" customFormat="1" ht="15">
      <c r="A93" s="4"/>
      <c r="B93" s="4"/>
      <c r="C93" s="3" t="s">
        <v>134</v>
      </c>
      <c r="D93" s="4"/>
      <c r="E93" s="26"/>
      <c r="F93" s="27"/>
      <c r="G93" s="27"/>
      <c r="H93" s="27"/>
      <c r="I93" s="27"/>
      <c r="J93" s="27"/>
    </row>
    <row r="94" spans="1:10" s="19" customFormat="1" ht="15">
      <c r="A94" s="4"/>
      <c r="B94" s="4"/>
      <c r="C94" s="3" t="s">
        <v>135</v>
      </c>
      <c r="D94" s="4"/>
      <c r="E94" s="26"/>
      <c r="F94" s="27"/>
      <c r="G94" s="27"/>
      <c r="H94" s="27"/>
      <c r="I94" s="27"/>
      <c r="J94" s="27"/>
    </row>
    <row r="95" spans="1:10" s="19" customFormat="1" ht="1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3" width="12.7109375" style="0" customWidth="1"/>
    <col min="4" max="4" width="1.7109375" style="0" customWidth="1"/>
    <col min="5" max="5" width="14.00390625" style="0" customWidth="1"/>
    <col min="6" max="6" width="4.57421875" style="0" customWidth="1"/>
    <col min="7" max="7" width="17.00390625" style="0" customWidth="1"/>
    <col min="9" max="9" width="11.7109375" style="0" customWidth="1"/>
    <col min="10" max="11" width="13.140625" style="0" customWidth="1"/>
    <col min="12" max="12" width="10.8515625" style="0" customWidth="1"/>
    <col min="14" max="14" width="15.7109375" style="0" customWidth="1"/>
    <col min="15" max="15" width="14.28125" style="0" customWidth="1"/>
    <col min="16" max="16" width="10.7109375" style="0" customWidth="1"/>
    <col min="17" max="17" width="15.8515625" style="0" customWidth="1"/>
    <col min="18" max="18" width="12.421875" style="0" customWidth="1"/>
    <col min="19" max="19" width="14.00390625" style="0" customWidth="1"/>
    <col min="20" max="20" width="13.8515625" style="0" customWidth="1"/>
  </cols>
  <sheetData>
    <row r="1" spans="1:9" ht="19.5" customHeight="1">
      <c r="A1" s="3" t="s">
        <v>0</v>
      </c>
      <c r="B1" s="26"/>
      <c r="C1" s="26"/>
      <c r="D1" s="26"/>
      <c r="E1" s="27"/>
      <c r="F1" s="3" t="s">
        <v>1</v>
      </c>
      <c r="G1" s="26"/>
      <c r="H1" s="26"/>
      <c r="I1" s="4"/>
    </row>
    <row r="2" spans="1:9" ht="19.5" customHeight="1">
      <c r="A2" s="3" t="s">
        <v>2</v>
      </c>
      <c r="B2" s="29"/>
      <c r="C2" s="26"/>
      <c r="D2" s="26"/>
      <c r="E2" s="27"/>
      <c r="F2" s="3" t="s">
        <v>3</v>
      </c>
      <c r="G2" s="26"/>
      <c r="H2" s="26"/>
      <c r="I2" s="4"/>
    </row>
    <row r="3" spans="1:9" ht="24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"/>
      <c r="C4" s="4"/>
      <c r="D4" s="4"/>
      <c r="E4" s="4" t="s">
        <v>236</v>
      </c>
      <c r="F4" s="27"/>
      <c r="G4" s="26">
        <v>5</v>
      </c>
      <c r="H4" s="4"/>
      <c r="I4" s="4"/>
    </row>
    <row r="5" spans="1:9" ht="15">
      <c r="A5" s="4"/>
      <c r="B5" s="4"/>
      <c r="C5" s="4"/>
      <c r="D5" s="4"/>
      <c r="E5" s="4"/>
      <c r="F5" s="27"/>
      <c r="G5" s="27"/>
      <c r="H5" s="4"/>
      <c r="I5" s="4"/>
    </row>
    <row r="6" spans="1:20" ht="60">
      <c r="A6" s="4"/>
      <c r="B6" s="4"/>
      <c r="C6" s="4"/>
      <c r="D6" s="4"/>
      <c r="E6" s="45" t="s">
        <v>235</v>
      </c>
      <c r="F6" s="4"/>
      <c r="G6" s="45" t="s">
        <v>234</v>
      </c>
      <c r="H6" s="4"/>
      <c r="I6" s="4"/>
      <c r="J6" s="45" t="s">
        <v>237</v>
      </c>
      <c r="K6" s="54" t="s">
        <v>72</v>
      </c>
      <c r="L6" s="54"/>
      <c r="M6" s="4"/>
      <c r="N6" s="47" t="s">
        <v>35</v>
      </c>
      <c r="O6" s="48" t="s">
        <v>238</v>
      </c>
      <c r="P6" s="48" t="s">
        <v>246</v>
      </c>
      <c r="Q6" s="55" t="s">
        <v>240</v>
      </c>
      <c r="R6" s="55"/>
      <c r="S6" s="48" t="s">
        <v>241</v>
      </c>
      <c r="T6" s="48" t="s">
        <v>247</v>
      </c>
    </row>
    <row r="7" spans="1:20" ht="15">
      <c r="A7" s="4"/>
      <c r="B7" s="4"/>
      <c r="C7" s="44" t="s">
        <v>35</v>
      </c>
      <c r="D7" s="4"/>
      <c r="E7" s="44" t="s">
        <v>233</v>
      </c>
      <c r="F7" s="44"/>
      <c r="G7" s="44" t="s">
        <v>232</v>
      </c>
      <c r="H7" s="4"/>
      <c r="I7" s="4"/>
      <c r="J7" s="44" t="s">
        <v>172</v>
      </c>
      <c r="K7" s="44" t="s">
        <v>58</v>
      </c>
      <c r="L7" s="44" t="s">
        <v>41</v>
      </c>
      <c r="M7" s="4"/>
      <c r="N7" s="4"/>
      <c r="O7" s="44" t="s">
        <v>239</v>
      </c>
      <c r="P7" s="44" t="s">
        <v>43</v>
      </c>
      <c r="Q7" s="44" t="s">
        <v>58</v>
      </c>
      <c r="R7" s="44" t="s">
        <v>41</v>
      </c>
      <c r="S7" s="44" t="s">
        <v>45</v>
      </c>
      <c r="T7" s="44" t="s">
        <v>45</v>
      </c>
    </row>
    <row r="8" spans="1:20" ht="19.5" customHeight="1">
      <c r="A8" s="4"/>
      <c r="B8" s="4" t="s">
        <v>231</v>
      </c>
      <c r="C8" s="26" t="s">
        <v>242</v>
      </c>
      <c r="D8" s="4"/>
      <c r="E8" s="26">
        <v>30</v>
      </c>
      <c r="F8" s="4"/>
      <c r="G8" s="26">
        <v>23</v>
      </c>
      <c r="H8" s="4"/>
      <c r="I8" s="4"/>
      <c r="J8" s="46">
        <f>IF(E8&gt;0,($G$4*60/(E8)),"")</f>
        <v>10</v>
      </c>
      <c r="K8" s="46">
        <f>IF(J8&lt;&gt;"",(J8*43560/('DU calculations'!$O$24*'DU calculations'!$O$25)),"")</f>
        <v>272.25</v>
      </c>
      <c r="L8" s="49">
        <f>IF(K8&lt;&gt;"",(K8*60/27154),"")</f>
        <v>0.601568829638359</v>
      </c>
      <c r="M8" s="4"/>
      <c r="N8" s="4" t="s">
        <v>242</v>
      </c>
      <c r="O8" s="46">
        <f>AVERAGE(J8:J11)</f>
        <v>10.416666666666666</v>
      </c>
      <c r="P8" s="46">
        <f>AVERAGE(G8:G11)</f>
        <v>36.25</v>
      </c>
      <c r="Q8" s="46">
        <f>AVERAGE(K8:K11)</f>
        <v>283.59375</v>
      </c>
      <c r="R8" s="46">
        <f>AVERAGE(L8:L11)</f>
        <v>0.6266341975399573</v>
      </c>
      <c r="S8" s="46">
        <f>STDEV(J8:J11)*100/O8</f>
        <v>26.532998322843245</v>
      </c>
      <c r="T8" s="46">
        <f>STDEV(G8:G11)*100/P8</f>
        <v>47.105686488618446</v>
      </c>
    </row>
    <row r="9" spans="1:20" ht="19.5" customHeight="1">
      <c r="A9" s="4"/>
      <c r="B9" s="4" t="s">
        <v>230</v>
      </c>
      <c r="C9" s="26" t="s">
        <v>242</v>
      </c>
      <c r="D9" s="4"/>
      <c r="E9" s="26">
        <v>24</v>
      </c>
      <c r="F9" s="4"/>
      <c r="G9" s="26">
        <v>21</v>
      </c>
      <c r="H9" s="4"/>
      <c r="I9" s="4"/>
      <c r="J9" s="46">
        <f aca="true" t="shared" si="0" ref="J9:J37">IF(E9&gt;0,($G$4*60/(E9)),"")</f>
        <v>12.5</v>
      </c>
      <c r="K9" s="46">
        <f>IF(J9&lt;&gt;"",(J9*43560/('DU calculations'!$O$24*'DU calculations'!$O$25)),"")</f>
        <v>340.3125</v>
      </c>
      <c r="L9" s="49">
        <f aca="true" t="shared" si="1" ref="L9:L37">IF(K9&lt;&gt;"",(K9*60/27154),"")</f>
        <v>0.7519610370479487</v>
      </c>
      <c r="M9" s="4"/>
      <c r="N9" s="4" t="s">
        <v>243</v>
      </c>
      <c r="O9" s="4"/>
      <c r="P9" s="4"/>
      <c r="Q9" s="4"/>
      <c r="R9" s="4"/>
      <c r="S9" s="4"/>
      <c r="T9" s="4"/>
    </row>
    <row r="10" spans="1:20" ht="19.5" customHeight="1">
      <c r="A10" s="4"/>
      <c r="B10" s="4" t="s">
        <v>229</v>
      </c>
      <c r="C10" s="26" t="s">
        <v>242</v>
      </c>
      <c r="D10" s="4"/>
      <c r="E10" s="26">
        <v>24</v>
      </c>
      <c r="F10" s="4"/>
      <c r="G10" s="26">
        <v>45</v>
      </c>
      <c r="H10" s="4"/>
      <c r="I10" s="4"/>
      <c r="J10" s="46">
        <f t="shared" si="0"/>
        <v>12.5</v>
      </c>
      <c r="K10" s="46">
        <f>IF(J10&lt;&gt;"",(J10*43560/('DU calculations'!$O$24*'DU calculations'!$O$25)),"")</f>
        <v>340.3125</v>
      </c>
      <c r="L10" s="49">
        <f t="shared" si="1"/>
        <v>0.7519610370479487</v>
      </c>
      <c r="M10" s="4"/>
      <c r="N10" s="4" t="s">
        <v>244</v>
      </c>
      <c r="O10" s="4"/>
      <c r="P10" s="4"/>
      <c r="Q10" s="4"/>
      <c r="R10" s="4"/>
      <c r="S10" s="4"/>
      <c r="T10" s="4"/>
    </row>
    <row r="11" spans="1:20" ht="19.5" customHeight="1">
      <c r="A11" s="4"/>
      <c r="B11" s="4" t="s">
        <v>228</v>
      </c>
      <c r="C11" s="26" t="s">
        <v>242</v>
      </c>
      <c r="D11" s="4"/>
      <c r="E11" s="26">
        <v>45</v>
      </c>
      <c r="F11" s="4"/>
      <c r="G11" s="26">
        <v>56</v>
      </c>
      <c r="H11" s="4"/>
      <c r="I11" s="4"/>
      <c r="J11" s="46">
        <f t="shared" si="0"/>
        <v>6.666666666666667</v>
      </c>
      <c r="K11" s="46">
        <f>IF(J11&lt;&gt;"",(J11*43560/('DU calculations'!$O$24*'DU calculations'!$O$25)),"")</f>
        <v>181.5</v>
      </c>
      <c r="L11" s="49">
        <f t="shared" si="1"/>
        <v>0.40104588642557265</v>
      </c>
      <c r="M11" s="4"/>
      <c r="N11" s="4" t="s">
        <v>245</v>
      </c>
      <c r="O11" s="4"/>
      <c r="P11" s="4"/>
      <c r="Q11" s="4"/>
      <c r="R11" s="4"/>
      <c r="S11" s="4"/>
      <c r="T11" s="4"/>
    </row>
    <row r="12" spans="1:20" ht="19.5" customHeight="1">
      <c r="A12" s="4"/>
      <c r="B12" s="4" t="s">
        <v>227</v>
      </c>
      <c r="C12" s="26"/>
      <c r="D12" s="4"/>
      <c r="E12" s="26"/>
      <c r="F12" s="4"/>
      <c r="G12" s="26"/>
      <c r="H12" s="4"/>
      <c r="I12" s="4"/>
      <c r="J12" s="46">
        <f t="shared" si="0"/>
      </c>
      <c r="K12" s="46">
        <f>IF(J12&lt;&gt;"",(J12*43560/('DU calculations'!$O$24*'DU calculations'!$O$25)),"")</f>
      </c>
      <c r="L12" s="49">
        <f t="shared" si="1"/>
      </c>
      <c r="M12" s="4"/>
      <c r="N12" s="4"/>
      <c r="O12" s="4"/>
      <c r="P12" s="4"/>
      <c r="Q12" s="4"/>
      <c r="R12" s="4"/>
      <c r="S12" s="4"/>
      <c r="T12" s="4"/>
    </row>
    <row r="13" spans="1:20" ht="19.5" customHeight="1">
      <c r="A13" s="4"/>
      <c r="B13" s="4" t="s">
        <v>226</v>
      </c>
      <c r="C13" s="26"/>
      <c r="D13" s="4"/>
      <c r="E13" s="26"/>
      <c r="F13" s="4"/>
      <c r="G13" s="26"/>
      <c r="H13" s="4"/>
      <c r="I13" s="4"/>
      <c r="J13" s="46">
        <f t="shared" si="0"/>
      </c>
      <c r="K13" s="46">
        <f>IF(J13&lt;&gt;"",(J13*43560/('DU calculations'!$O$24*'DU calculations'!$O$25)),"")</f>
      </c>
      <c r="L13" s="49">
        <f t="shared" si="1"/>
      </c>
      <c r="M13" s="4"/>
      <c r="N13" s="26" t="s">
        <v>40</v>
      </c>
      <c r="O13" s="26"/>
      <c r="P13" s="26"/>
      <c r="Q13" s="26"/>
      <c r="R13" s="26"/>
      <c r="S13" s="26"/>
      <c r="T13" s="26"/>
    </row>
    <row r="14" spans="1:20" ht="19.5" customHeight="1">
      <c r="A14" s="4"/>
      <c r="B14" s="4" t="s">
        <v>225</v>
      </c>
      <c r="C14" s="26"/>
      <c r="D14" s="4"/>
      <c r="E14" s="26"/>
      <c r="F14" s="4"/>
      <c r="G14" s="26"/>
      <c r="H14" s="4"/>
      <c r="I14" s="4"/>
      <c r="J14" s="46">
        <f t="shared" si="0"/>
      </c>
      <c r="K14" s="46">
        <f>IF(J14&lt;&gt;"",(J14*43560/('DU calculations'!$O$24*'DU calculations'!$O$25)),"")</f>
      </c>
      <c r="L14" s="49">
        <f t="shared" si="1"/>
      </c>
      <c r="M14" s="4"/>
      <c r="N14" s="4"/>
      <c r="O14" s="4"/>
      <c r="P14" s="4"/>
      <c r="Q14" s="4"/>
      <c r="R14" s="4"/>
      <c r="S14" s="4"/>
      <c r="T14" s="4"/>
    </row>
    <row r="15" spans="1:12" ht="19.5" customHeight="1">
      <c r="A15" s="4"/>
      <c r="B15" s="4" t="s">
        <v>224</v>
      </c>
      <c r="C15" s="26"/>
      <c r="D15" s="4"/>
      <c r="E15" s="26"/>
      <c r="F15" s="4"/>
      <c r="G15" s="26"/>
      <c r="H15" s="4"/>
      <c r="I15" s="4"/>
      <c r="J15" s="46">
        <f t="shared" si="0"/>
      </c>
      <c r="K15" s="46">
        <f>IF(J15&lt;&gt;"",(J15*43560/('DU calculations'!$O$24*'DU calculations'!$O$25)),"")</f>
      </c>
      <c r="L15" s="49">
        <f t="shared" si="1"/>
      </c>
    </row>
    <row r="16" spans="1:12" ht="19.5" customHeight="1">
      <c r="A16" s="4"/>
      <c r="B16" s="4" t="s">
        <v>223</v>
      </c>
      <c r="C16" s="26"/>
      <c r="D16" s="4"/>
      <c r="E16" s="26"/>
      <c r="F16" s="4"/>
      <c r="G16" s="26"/>
      <c r="H16" s="4"/>
      <c r="I16" s="4"/>
      <c r="J16" s="46">
        <f t="shared" si="0"/>
      </c>
      <c r="K16" s="46">
        <f>IF(J16&lt;&gt;"",(J16*43560/('DU calculations'!$O$24*'DU calculations'!$O$25)),"")</f>
      </c>
      <c r="L16" s="49">
        <f t="shared" si="1"/>
      </c>
    </row>
    <row r="17" spans="1:12" ht="19.5" customHeight="1">
      <c r="A17" s="4"/>
      <c r="B17" s="4" t="s">
        <v>222</v>
      </c>
      <c r="C17" s="26"/>
      <c r="D17" s="4"/>
      <c r="E17" s="26"/>
      <c r="F17" s="4"/>
      <c r="G17" s="26"/>
      <c r="H17" s="4"/>
      <c r="I17" s="4"/>
      <c r="J17" s="46">
        <f t="shared" si="0"/>
      </c>
      <c r="K17" s="46">
        <f>IF(J17&lt;&gt;"",(J17*43560/('DU calculations'!$O$24*'DU calculations'!$O$25)),"")</f>
      </c>
      <c r="L17" s="49">
        <f t="shared" si="1"/>
      </c>
    </row>
    <row r="18" spans="1:12" ht="19.5" customHeight="1">
      <c r="A18" s="4"/>
      <c r="B18" s="4" t="s">
        <v>221</v>
      </c>
      <c r="C18" s="26"/>
      <c r="D18" s="4"/>
      <c r="E18" s="26"/>
      <c r="F18" s="4"/>
      <c r="G18" s="26"/>
      <c r="H18" s="4"/>
      <c r="I18" s="4"/>
      <c r="J18" s="46">
        <f t="shared" si="0"/>
      </c>
      <c r="K18" s="46">
        <f>IF(J18&lt;&gt;"",(J18*43560/('DU calculations'!$O$24*'DU calculations'!$O$25)),"")</f>
      </c>
      <c r="L18" s="49">
        <f t="shared" si="1"/>
      </c>
    </row>
    <row r="19" spans="1:12" ht="19.5" customHeight="1">
      <c r="A19" s="4"/>
      <c r="B19" s="4" t="s">
        <v>220</v>
      </c>
      <c r="C19" s="26"/>
      <c r="D19" s="4"/>
      <c r="E19" s="26"/>
      <c r="F19" s="4"/>
      <c r="G19" s="26"/>
      <c r="H19" s="4"/>
      <c r="I19" s="4"/>
      <c r="J19" s="46">
        <f t="shared" si="0"/>
      </c>
      <c r="K19" s="46">
        <f>IF(J19&lt;&gt;"",(J19*43560/('DU calculations'!$O$24*'DU calculations'!$O$25)),"")</f>
      </c>
      <c r="L19" s="49">
        <f t="shared" si="1"/>
      </c>
    </row>
    <row r="20" spans="1:12" ht="19.5" customHeight="1">
      <c r="A20" s="4"/>
      <c r="B20" s="4" t="s">
        <v>219</v>
      </c>
      <c r="C20" s="26"/>
      <c r="D20" s="4"/>
      <c r="E20" s="26"/>
      <c r="F20" s="4"/>
      <c r="G20" s="26"/>
      <c r="H20" s="4"/>
      <c r="I20" s="4"/>
      <c r="J20" s="46">
        <f t="shared" si="0"/>
      </c>
      <c r="K20" s="46">
        <f>IF(J20&lt;&gt;"",(J20*43560/('DU calculations'!$O$24*'DU calculations'!$O$25)),"")</f>
      </c>
      <c r="L20" s="49">
        <f t="shared" si="1"/>
      </c>
    </row>
    <row r="21" spans="1:12" ht="19.5" customHeight="1">
      <c r="A21" s="4"/>
      <c r="B21" s="4" t="s">
        <v>218</v>
      </c>
      <c r="C21" s="26"/>
      <c r="D21" s="4"/>
      <c r="E21" s="26"/>
      <c r="F21" s="4"/>
      <c r="G21" s="26"/>
      <c r="H21" s="4"/>
      <c r="I21" s="4"/>
      <c r="J21" s="46">
        <f t="shared" si="0"/>
      </c>
      <c r="K21" s="46">
        <f>IF(J21&lt;&gt;"",(J21*43560/('DU calculations'!$O$24*'DU calculations'!$O$25)),"")</f>
      </c>
      <c r="L21" s="49">
        <f t="shared" si="1"/>
      </c>
    </row>
    <row r="22" spans="1:12" ht="19.5" customHeight="1">
      <c r="A22" s="4"/>
      <c r="B22" s="4" t="s">
        <v>217</v>
      </c>
      <c r="C22" s="26"/>
      <c r="D22" s="4"/>
      <c r="E22" s="26"/>
      <c r="F22" s="4"/>
      <c r="G22" s="26"/>
      <c r="H22" s="4"/>
      <c r="I22" s="4"/>
      <c r="J22" s="46">
        <f t="shared" si="0"/>
      </c>
      <c r="K22" s="46">
        <f>IF(J22&lt;&gt;"",(J22*43560/('DU calculations'!$O$24*'DU calculations'!$O$25)),"")</f>
      </c>
      <c r="L22" s="49">
        <f t="shared" si="1"/>
      </c>
    </row>
    <row r="23" spans="1:12" ht="19.5" customHeight="1">
      <c r="A23" s="4"/>
      <c r="B23" s="4" t="s">
        <v>216</v>
      </c>
      <c r="C23" s="26"/>
      <c r="D23" s="4"/>
      <c r="E23" s="26"/>
      <c r="F23" s="4"/>
      <c r="G23" s="26"/>
      <c r="H23" s="4"/>
      <c r="I23" s="4"/>
      <c r="J23" s="46">
        <f t="shared" si="0"/>
      </c>
      <c r="K23" s="46">
        <f>IF(J23&lt;&gt;"",(J23*43560/('DU calculations'!$O$24*'DU calculations'!$O$25)),"")</f>
      </c>
      <c r="L23" s="49">
        <f t="shared" si="1"/>
      </c>
    </row>
    <row r="24" spans="1:12" ht="19.5" customHeight="1">
      <c r="A24" s="4"/>
      <c r="B24" s="4" t="s">
        <v>215</v>
      </c>
      <c r="C24" s="26"/>
      <c r="D24" s="4"/>
      <c r="E24" s="26"/>
      <c r="F24" s="4"/>
      <c r="G24" s="26"/>
      <c r="H24" s="4"/>
      <c r="I24" s="4"/>
      <c r="J24" s="46">
        <f t="shared" si="0"/>
      </c>
      <c r="K24" s="46">
        <f>IF(J24&lt;&gt;"",(J24*43560/('DU calculations'!$O$24*'DU calculations'!$O$25)),"")</f>
      </c>
      <c r="L24" s="49">
        <f t="shared" si="1"/>
      </c>
    </row>
    <row r="25" spans="1:12" ht="19.5" customHeight="1">
      <c r="A25" s="4"/>
      <c r="B25" s="4" t="s">
        <v>214</v>
      </c>
      <c r="C25" s="26"/>
      <c r="D25" s="4"/>
      <c r="E25" s="26"/>
      <c r="F25" s="4"/>
      <c r="G25" s="26"/>
      <c r="H25" s="4"/>
      <c r="I25" s="4"/>
      <c r="J25" s="46">
        <f t="shared" si="0"/>
      </c>
      <c r="K25" s="46">
        <f>IF(J25&lt;&gt;"",(J25*43560/('DU calculations'!$O$24*'DU calculations'!$O$25)),"")</f>
      </c>
      <c r="L25" s="49">
        <f t="shared" si="1"/>
      </c>
    </row>
    <row r="26" spans="1:12" ht="19.5" customHeight="1">
      <c r="A26" s="4"/>
      <c r="B26" s="4" t="s">
        <v>213</v>
      </c>
      <c r="C26" s="26"/>
      <c r="D26" s="4"/>
      <c r="E26" s="26"/>
      <c r="F26" s="4"/>
      <c r="G26" s="26"/>
      <c r="H26" s="4"/>
      <c r="I26" s="4"/>
      <c r="J26" s="46">
        <f t="shared" si="0"/>
      </c>
      <c r="K26" s="46">
        <f>IF(J26&lt;&gt;"",(J26*43560/('DU calculations'!$O$24*'DU calculations'!$O$25)),"")</f>
      </c>
      <c r="L26" s="49">
        <f t="shared" si="1"/>
      </c>
    </row>
    <row r="27" spans="1:12" ht="19.5" customHeight="1">
      <c r="A27" s="4"/>
      <c r="B27" s="4" t="s">
        <v>212</v>
      </c>
      <c r="C27" s="26"/>
      <c r="D27" s="4"/>
      <c r="E27" s="26"/>
      <c r="F27" s="4"/>
      <c r="G27" s="26"/>
      <c r="H27" s="4"/>
      <c r="I27" s="4"/>
      <c r="J27" s="46">
        <f t="shared" si="0"/>
      </c>
      <c r="K27" s="46">
        <f>IF(J27&lt;&gt;"",(J27*43560/('DU calculations'!$O$24*'DU calculations'!$O$25)),"")</f>
      </c>
      <c r="L27" s="49">
        <f t="shared" si="1"/>
      </c>
    </row>
    <row r="28" spans="1:12" ht="19.5" customHeight="1">
      <c r="A28" s="4"/>
      <c r="B28" s="4" t="s">
        <v>211</v>
      </c>
      <c r="C28" s="26"/>
      <c r="D28" s="4"/>
      <c r="E28" s="26"/>
      <c r="F28" s="4"/>
      <c r="G28" s="26"/>
      <c r="H28" s="4"/>
      <c r="I28" s="4"/>
      <c r="J28" s="46">
        <f t="shared" si="0"/>
      </c>
      <c r="K28" s="46">
        <f>IF(J28&lt;&gt;"",(J28*43560/('DU calculations'!$O$24*'DU calculations'!$O$25)),"")</f>
      </c>
      <c r="L28" s="49">
        <f t="shared" si="1"/>
      </c>
    </row>
    <row r="29" spans="1:12" ht="19.5" customHeight="1">
      <c r="A29" s="4"/>
      <c r="B29" s="4" t="s">
        <v>210</v>
      </c>
      <c r="C29" s="26"/>
      <c r="D29" s="4"/>
      <c r="E29" s="26"/>
      <c r="F29" s="4"/>
      <c r="G29" s="26"/>
      <c r="H29" s="4"/>
      <c r="I29" s="4"/>
      <c r="J29" s="46">
        <f t="shared" si="0"/>
      </c>
      <c r="K29" s="46">
        <f>IF(J29&lt;&gt;"",(J29*43560/('DU calculations'!$O$24*'DU calculations'!$O$25)),"")</f>
      </c>
      <c r="L29" s="49">
        <f t="shared" si="1"/>
      </c>
    </row>
    <row r="30" spans="1:12" ht="19.5" customHeight="1">
      <c r="A30" s="4"/>
      <c r="B30" s="4" t="s">
        <v>209</v>
      </c>
      <c r="C30" s="26"/>
      <c r="D30" s="4"/>
      <c r="E30" s="26"/>
      <c r="F30" s="4"/>
      <c r="G30" s="26"/>
      <c r="H30" s="4"/>
      <c r="I30" s="4"/>
      <c r="J30" s="46">
        <f t="shared" si="0"/>
      </c>
      <c r="K30" s="46">
        <f>IF(J30&lt;&gt;"",(J30*43560/('DU calculations'!$O$24*'DU calculations'!$O$25)),"")</f>
      </c>
      <c r="L30" s="49">
        <f t="shared" si="1"/>
      </c>
    </row>
    <row r="31" spans="1:12" ht="19.5" customHeight="1">
      <c r="A31" s="4"/>
      <c r="B31" s="4" t="s">
        <v>208</v>
      </c>
      <c r="C31" s="26"/>
      <c r="D31" s="4"/>
      <c r="E31" s="26"/>
      <c r="F31" s="4"/>
      <c r="G31" s="26"/>
      <c r="H31" s="4"/>
      <c r="I31" s="4"/>
      <c r="J31" s="46">
        <f t="shared" si="0"/>
      </c>
      <c r="K31" s="46">
        <f>IF(J31&lt;&gt;"",(J31*43560/('DU calculations'!$O$24*'DU calculations'!$O$25)),"")</f>
      </c>
      <c r="L31" s="49">
        <f t="shared" si="1"/>
      </c>
    </row>
    <row r="32" spans="1:12" ht="19.5" customHeight="1">
      <c r="A32" s="4"/>
      <c r="B32" s="4" t="s">
        <v>207</v>
      </c>
      <c r="C32" s="26"/>
      <c r="D32" s="4"/>
      <c r="E32" s="26"/>
      <c r="F32" s="4"/>
      <c r="G32" s="26"/>
      <c r="H32" s="4"/>
      <c r="I32" s="4"/>
      <c r="J32" s="46">
        <f t="shared" si="0"/>
      </c>
      <c r="K32" s="46">
        <f>IF(J32&lt;&gt;"",(J32*43560/('DU calculations'!$O$24*'DU calculations'!$O$25)),"")</f>
      </c>
      <c r="L32" s="49">
        <f t="shared" si="1"/>
      </c>
    </row>
    <row r="33" spans="1:12" ht="19.5" customHeight="1">
      <c r="A33" s="4"/>
      <c r="B33" s="4" t="s">
        <v>206</v>
      </c>
      <c r="C33" s="26"/>
      <c r="D33" s="4"/>
      <c r="E33" s="26"/>
      <c r="F33" s="4"/>
      <c r="G33" s="26"/>
      <c r="H33" s="4"/>
      <c r="I33" s="4"/>
      <c r="J33" s="46">
        <f t="shared" si="0"/>
      </c>
      <c r="K33" s="46">
        <f>IF(J33&lt;&gt;"",(J33*43560/('DU calculations'!$O$24*'DU calculations'!$O$25)),"")</f>
      </c>
      <c r="L33" s="49">
        <f t="shared" si="1"/>
      </c>
    </row>
    <row r="34" spans="1:12" ht="19.5" customHeight="1">
      <c r="A34" s="4"/>
      <c r="B34" s="4" t="s">
        <v>205</v>
      </c>
      <c r="C34" s="26"/>
      <c r="D34" s="4"/>
      <c r="E34" s="26"/>
      <c r="F34" s="4"/>
      <c r="G34" s="26"/>
      <c r="H34" s="4"/>
      <c r="J34" s="46">
        <f t="shared" si="0"/>
      </c>
      <c r="K34" s="46">
        <f>IF(J34&lt;&gt;"",(J34*43560/('DU calculations'!$O$24*'DU calculations'!$O$25)),"")</f>
      </c>
      <c r="L34" s="49">
        <f t="shared" si="1"/>
      </c>
    </row>
    <row r="35" spans="1:12" ht="19.5" customHeight="1">
      <c r="A35" s="4"/>
      <c r="B35" s="4" t="s">
        <v>204</v>
      </c>
      <c r="C35" s="26"/>
      <c r="D35" s="4"/>
      <c r="E35" s="26"/>
      <c r="F35" s="4"/>
      <c r="G35" s="26"/>
      <c r="H35" s="4"/>
      <c r="J35" s="46">
        <f t="shared" si="0"/>
      </c>
      <c r="K35" s="46">
        <f>IF(J35&lt;&gt;"",(J35*43560/('DU calculations'!$O$24*'DU calculations'!$O$25)),"")</f>
      </c>
      <c r="L35" s="49">
        <f t="shared" si="1"/>
      </c>
    </row>
    <row r="36" spans="1:12" ht="19.5" customHeight="1">
      <c r="A36" s="4"/>
      <c r="B36" s="4" t="s">
        <v>203</v>
      </c>
      <c r="C36" s="26"/>
      <c r="D36" s="4"/>
      <c r="E36" s="26"/>
      <c r="F36" s="4"/>
      <c r="G36" s="26"/>
      <c r="H36" s="4"/>
      <c r="J36" s="46">
        <f t="shared" si="0"/>
      </c>
      <c r="K36" s="46">
        <f>IF(J36&lt;&gt;"",(J36*43560/('DU calculations'!$O$24*'DU calculations'!$O$25)),"")</f>
      </c>
      <c r="L36" s="49">
        <f t="shared" si="1"/>
      </c>
    </row>
    <row r="37" spans="1:12" ht="19.5" customHeight="1">
      <c r="A37" s="4"/>
      <c r="B37" s="4" t="s">
        <v>202</v>
      </c>
      <c r="C37" s="26"/>
      <c r="D37" s="4"/>
      <c r="E37" s="26"/>
      <c r="F37" s="4"/>
      <c r="G37" s="26"/>
      <c r="H37" s="4"/>
      <c r="J37" s="46">
        <f t="shared" si="0"/>
      </c>
      <c r="K37" s="46">
        <f>IF(J37&lt;&gt;"",(J37*43560/('DU calculations'!$O$24*'DU calculations'!$O$25)),"")</f>
      </c>
      <c r="L37" s="49">
        <f t="shared" si="1"/>
      </c>
    </row>
    <row r="38" spans="1:8" ht="19.5" customHeight="1">
      <c r="A38" s="4"/>
      <c r="B38" s="4"/>
      <c r="C38" s="4"/>
      <c r="D38" s="4"/>
      <c r="E38" s="4"/>
      <c r="F38" s="4"/>
      <c r="G38" s="4"/>
      <c r="H38" s="4"/>
    </row>
    <row r="39" spans="1:7" ht="15">
      <c r="A39" s="4"/>
      <c r="B39" s="4"/>
      <c r="C39" s="4"/>
      <c r="D39" s="4"/>
      <c r="E39" s="4"/>
      <c r="F39" s="4"/>
      <c r="G39" s="4"/>
    </row>
  </sheetData>
  <sheetProtection/>
  <mergeCells count="2">
    <mergeCell ref="K6:L6"/>
    <mergeCell ref="Q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Krone-Davis</dc:creator>
  <cp:keywords/>
  <dc:description/>
  <cp:lastModifiedBy>PKD</cp:lastModifiedBy>
  <dcterms:created xsi:type="dcterms:W3CDTF">2008-12-29T04:50:39Z</dcterms:created>
  <dcterms:modified xsi:type="dcterms:W3CDTF">2014-07-30T15:54:42Z</dcterms:modified>
  <cp:category/>
  <cp:version/>
  <cp:contentType/>
  <cp:contentStatus/>
</cp:coreProperties>
</file>